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0" windowWidth="15480" windowHeight="11640" firstSheet="1" activeTab="1"/>
  </bookViews>
  <sheets>
    <sheet name="форма 2п моно (2)" sheetId="1" state="hidden" r:id="rId1"/>
    <sheet name="форма 2п моно" sheetId="2" r:id="rId2"/>
    <sheet name="Лист1" sheetId="3" state="hidden" r:id="rId3"/>
    <sheet name="Лист2" sheetId="4" state="hidden" r:id="rId4"/>
    <sheet name="Лист3" sheetId="5" r:id="rId5"/>
  </sheets>
  <definedNames>
    <definedName name="_xlnm.Print_Titles" localSheetId="2">'Лист1'!$6:$8</definedName>
    <definedName name="_xlnm.Print_Titles" localSheetId="1">'форма 2п моно'!$5:$8</definedName>
    <definedName name="_xlnm.Print_Titles" localSheetId="0">'форма 2п моно (2)'!$5:$7</definedName>
    <definedName name="_xlnm.Print_Area" localSheetId="1">'форма 2п моно'!$A$1:$U$122</definedName>
  </definedNames>
  <calcPr fullCalcOnLoad="1"/>
</workbook>
</file>

<file path=xl/sharedStrings.xml><?xml version="1.0" encoding="utf-8"?>
<sst xmlns="http://schemas.openxmlformats.org/spreadsheetml/2006/main" count="862" uniqueCount="187">
  <si>
    <t>Показатели</t>
  </si>
  <si>
    <t>Единица измерения</t>
  </si>
  <si>
    <t>отчет</t>
  </si>
  <si>
    <t>оценка</t>
  </si>
  <si>
    <t>прогноз</t>
  </si>
  <si>
    <t>1. Население</t>
  </si>
  <si>
    <t>в % к предыдущему году</t>
  </si>
  <si>
    <t>%</t>
  </si>
  <si>
    <t>Ввод в эксплуатацию жилых домов</t>
  </si>
  <si>
    <t>кв. м</t>
  </si>
  <si>
    <t>Индекс-дефлятор товарооборота к предыдущему году</t>
  </si>
  <si>
    <t>Индекс потребительских цен (к декабрю предыдущего года)</t>
  </si>
  <si>
    <t>тыс. человек</t>
  </si>
  <si>
    <t>руб.</t>
  </si>
  <si>
    <t>Количество родившихся</t>
  </si>
  <si>
    <t>Количество умерших</t>
  </si>
  <si>
    <t>Естественный прирост (+), убыль (-)</t>
  </si>
  <si>
    <t>Миграция населения</t>
  </si>
  <si>
    <t>прибыло</t>
  </si>
  <si>
    <t>выбыло</t>
  </si>
  <si>
    <t>Миграционный прирост (+), снижение (-)</t>
  </si>
  <si>
    <t>рублей</t>
  </si>
  <si>
    <t>Оборот общественного питания по крупным и средним предприятиям</t>
  </si>
  <si>
    <t xml:space="preserve">в % к предыдущему году в сопоставимых ценах </t>
  </si>
  <si>
    <t>Среднемесячная заработная плата одного работника по крупным и средним предприятиям</t>
  </si>
  <si>
    <t>Сальдированный финансовый результат (прибыль-убыток) по крупным и средним предприятиям</t>
  </si>
  <si>
    <t>добыча полезных ископаемых</t>
  </si>
  <si>
    <t>обрабатывающие производства</t>
  </si>
  <si>
    <t>млн. рублей</t>
  </si>
  <si>
    <t>Сальдированный финансовый результат организаций промышленности (прибыль – убыток)</t>
  </si>
  <si>
    <t>Финансовый результат прибыльных организаций</t>
  </si>
  <si>
    <t>Финансовый результат прибыльных организаций промышленности</t>
  </si>
  <si>
    <t>в том числе по видам экономической деятельности:</t>
  </si>
  <si>
    <t>Удельный вес прибыльных организаций в общем числе организаций</t>
  </si>
  <si>
    <t>Сумма дивидендов по акциям, находящимся в муниципальной собственности</t>
  </si>
  <si>
    <t>Поступления от реализации имущества, находящегося в муниципальной собственности</t>
  </si>
  <si>
    <t>Поступления от продажи акций, находящихся в муниципальной собственности</t>
  </si>
  <si>
    <t>Поступления от сдачи в аренду имущества, входящего в состав муниципальной казны</t>
  </si>
  <si>
    <t>тыс. рублей</t>
  </si>
  <si>
    <t>человек</t>
  </si>
  <si>
    <t>Численность работников, предполагаемых к увольнению  с градообразующего предприятия</t>
  </si>
  <si>
    <t>в % к предыдущему году в сопоставимых ценах</t>
  </si>
  <si>
    <t>Численность постоянного населения (среднегодовая) - всего</t>
  </si>
  <si>
    <t>% к предыдущему году</t>
  </si>
  <si>
    <t>Ожидаемая продолжительность жизни при рождении</t>
  </si>
  <si>
    <t>число лет</t>
  </si>
  <si>
    <t>Общий коэффициент рождаемости</t>
  </si>
  <si>
    <t>человек на 1000 населения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</si>
  <si>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</si>
  <si>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</si>
  <si>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</si>
  <si>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Доходы - всего</t>
  </si>
  <si>
    <t>тыс. руб.</t>
  </si>
  <si>
    <t>в том числе:</t>
  </si>
  <si>
    <t>Реальные располагаемые денежные доходы населения</t>
  </si>
  <si>
    <t>Денежные доходы в расчете на душу населения в месяц</t>
  </si>
  <si>
    <t>Расходы и сбережения - всего</t>
  </si>
  <si>
    <t>Превышение доходов над расходами  (+),  или расходов над доходами (-)</t>
  </si>
  <si>
    <t>Величина прожиточного минимума в среднем на душу населения в месяц</t>
  </si>
  <si>
    <t>в % ко всему населению</t>
  </si>
  <si>
    <t xml:space="preserve">3. Трудовые ресурсы </t>
  </si>
  <si>
    <t xml:space="preserve"> человек</t>
  </si>
  <si>
    <t xml:space="preserve">Численность занятых в экономике (среднегодовая) – всего, </t>
  </si>
  <si>
    <t xml:space="preserve">Доля занятых в экономике в общей численности трудовых ресурсов </t>
  </si>
  <si>
    <t>Численность незанятых в экономике</t>
  </si>
  <si>
    <t xml:space="preserve">человек </t>
  </si>
  <si>
    <t>Численность населения в трудоспособном возрасте</t>
  </si>
  <si>
    <t>Уровень занятости населения (отношение занятого населения к численности  населения в трудоспособном возрасте)</t>
  </si>
  <si>
    <t>Численность безработных, зарегистрированных в органах государственной службы занятости</t>
  </si>
  <si>
    <t>Экономически активное население (считается  возраст от 15 до 72 лет)</t>
  </si>
  <si>
    <t>Уровень зарегистрированной безработицы (общее количество зарегистрированных безработных к экономически активному населению)</t>
  </si>
  <si>
    <t>Уровень общей безработицы (отношение общей численности безработных к экономически активному населению)</t>
  </si>
  <si>
    <t>человек на  1000 населения</t>
  </si>
  <si>
    <t>4. Занятость населения</t>
  </si>
  <si>
    <t>НАЗВАНИЕ МОНОПРОФИЛЬНОГО МУНИЦИПАЛЬНОГО ОБРАЗОВАНИЯ</t>
  </si>
  <si>
    <t xml:space="preserve">Общая численность безработных </t>
  </si>
  <si>
    <t xml:space="preserve">          прибыль</t>
  </si>
  <si>
    <t xml:space="preserve">          амортизация</t>
  </si>
  <si>
    <t xml:space="preserve">           средства внебюджетных фондов</t>
  </si>
  <si>
    <t>Инвестиции в основной капитал за счет всех источников финансирования</t>
  </si>
  <si>
    <t>% к предыдущему году в сопоставимых ценах</t>
  </si>
  <si>
    <t xml:space="preserve">Индекс физического объема инвестиций в основной капитал </t>
  </si>
  <si>
    <t>Численность населения с  денежными доходами  ниже величины прожиточного минимума (по полному кругу)</t>
  </si>
  <si>
    <t>Среднесписочная численность работников (без внешних совместителей) по полному кругу</t>
  </si>
  <si>
    <t>Фонд начисленной заработной платы всех работников (по полному кругу)</t>
  </si>
  <si>
    <t>Среднесписочная численность работников градообразующей организации</t>
  </si>
  <si>
    <t>Оборот малых и средних предприятий на территории муниципального образования</t>
  </si>
  <si>
    <t>Среднесписочная численность работников малых и средних предприятий</t>
  </si>
  <si>
    <t>Объем отгруженных товаров собственного производства, выполненных работ и услуг собственными силами в муниципальном образовании</t>
  </si>
  <si>
    <t>Объем налоговых и неналоговых доходов бюджета муниципального образования</t>
  </si>
  <si>
    <t>Доля численности работников, занятых на малых и средних предприятиях (включая индивидуальных предпринимателей) в общей численности трудоспособного населения на территории муниципального образования</t>
  </si>
  <si>
    <t>№ п/п</t>
  </si>
  <si>
    <t>5. Потребительский рынок</t>
  </si>
  <si>
    <t>6. Промышленность</t>
  </si>
  <si>
    <t>7. Финансы</t>
  </si>
  <si>
    <t>8. Муниципальная собственность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</si>
  <si>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</si>
  <si>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</si>
  <si>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консервативный (1 вариант)</t>
  </si>
  <si>
    <t>базовый (2 вариант)</t>
  </si>
  <si>
    <t>целевой (3 вариант)</t>
  </si>
  <si>
    <t>Основные показатели, представляемые для разработки прогноза социально-экономического развития  Российской Федерации на 2019 год и на плановый период 2020-2024 годов</t>
  </si>
  <si>
    <t>Количество малых и средних предприятий, включая микропредприятия (на конец года)</t>
  </si>
  <si>
    <t>единиц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</si>
  <si>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</si>
  <si>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Инвестиции в основной капитал по источникам финансирования</t>
  </si>
  <si>
    <t>Численность занятых в экономике (среднегодовая) – всего</t>
  </si>
  <si>
    <t>Налоговые и неналоговые доходы, всего</t>
  </si>
  <si>
    <t xml:space="preserve">     налог на прибыль организаций</t>
  </si>
  <si>
    <t xml:space="preserve">     налог на доходы физических лиц</t>
  </si>
  <si>
    <t xml:space="preserve">     налог на добычу полезных ископаемых</t>
  </si>
  <si>
    <t xml:space="preserve">     акцизы</t>
  </si>
  <si>
    <t xml:space="preserve">     налог, взимаемый в связи с применением упрощенной системы налогообложения</t>
  </si>
  <si>
    <t xml:space="preserve">     налог на имущество физических лиц</t>
  </si>
  <si>
    <t xml:space="preserve">     налог на имущество организаций</t>
  </si>
  <si>
    <t xml:space="preserve">     налог на игорный бизнес</t>
  </si>
  <si>
    <t xml:space="preserve">     транспортный налог</t>
  </si>
  <si>
    <t xml:space="preserve">     земельный налог</t>
  </si>
  <si>
    <t>Неналоговые доходы</t>
  </si>
  <si>
    <t>Безвозмездные поступления всего, в том числе</t>
  </si>
  <si>
    <t xml:space="preserve">     субсидии из федерального бюджета</t>
  </si>
  <si>
    <t xml:space="preserve">     субвенции из федерального бюджета</t>
  </si>
  <si>
    <t xml:space="preserve">     дотации из федерального бюджета, в том числе:</t>
  </si>
  <si>
    <t xml:space="preserve">     дотации на выравнивание бюджетной обеспеченности</t>
  </si>
  <si>
    <t xml:space="preserve">     общегосударственные вопросы</t>
  </si>
  <si>
    <t xml:space="preserve">     национальная оборона</t>
  </si>
  <si>
    <t xml:space="preserve">     национальная безопасность и правоохранительная деятельность</t>
  </si>
  <si>
    <t xml:space="preserve">     национальная экономика</t>
  </si>
  <si>
    <t xml:space="preserve">     жилищно-коммунальное хозяйство</t>
  </si>
  <si>
    <t xml:space="preserve">     охрана окружающей среды</t>
  </si>
  <si>
    <t xml:space="preserve">     образование</t>
  </si>
  <si>
    <t xml:space="preserve">     культура, кинематография</t>
  </si>
  <si>
    <t xml:space="preserve">     здравоохранение</t>
  </si>
  <si>
    <t xml:space="preserve">     социальная политика</t>
  </si>
  <si>
    <t xml:space="preserve">     физическая культура и спорт</t>
  </si>
  <si>
    <t xml:space="preserve">     средства массовой информации</t>
  </si>
  <si>
    <t xml:space="preserve">     обслуживание государственного и муниципального долга</t>
  </si>
  <si>
    <t>Доходы консолидированного бюджета монопрофильного муниципального образования</t>
  </si>
  <si>
    <t>Налоговые доходы консолидированного бюджета монопрофильного муниципального образования Российской Федерации всего, в том числе:</t>
  </si>
  <si>
    <t>Расходы консолидированного бюджета монопрофильного муниципального образования Российской Федерации  всего, в том числе по направлениям:</t>
  </si>
  <si>
    <t xml:space="preserve">Государственный долг монопрофильного муниципального образования Российской Федерации </t>
  </si>
  <si>
    <t>Оборот малых и средних предприятий, включая микропредприятия на территории муниципального образования</t>
  </si>
  <si>
    <t xml:space="preserve">Оборот розничной торговли </t>
  </si>
  <si>
    <t>Дефицит(-),профицит(+) консолидированного бюджета монопрофильного муниципального образования Российской Федерации</t>
  </si>
  <si>
    <t xml:space="preserve">   кредиты иностранных банков</t>
  </si>
  <si>
    <t xml:space="preserve">   Заемные средства других организаций</t>
  </si>
  <si>
    <t xml:space="preserve">           из федерального бюджета</t>
  </si>
  <si>
    <t xml:space="preserve">           из областного бюджета</t>
  </si>
  <si>
    <t xml:space="preserve">           из бюджета муниципального образования</t>
  </si>
  <si>
    <t xml:space="preserve">   Прочие</t>
  </si>
  <si>
    <t xml:space="preserve">   Бюджетные средства,  в том числе:</t>
  </si>
  <si>
    <t xml:space="preserve">          кредиты банков,  в том числе:</t>
  </si>
  <si>
    <t xml:space="preserve">  Привлеченные средства,  из них:</t>
  </si>
  <si>
    <t xml:space="preserve">  Собственные средства, из них:</t>
  </si>
  <si>
    <t xml:space="preserve">Темп роста объема инвестиций в основной капитал </t>
  </si>
  <si>
    <t>2. Труд и занятость</t>
  </si>
  <si>
    <t xml:space="preserve">Объем отгруженных товаров собственного производства, выполненных работ и услуг собственными силами, по видам деятельности, относящимся к промышленному производству </t>
  </si>
  <si>
    <t>3. Малое и среднее предпринимательство, включая микропредприятия</t>
  </si>
  <si>
    <t>4. Денежные доходы и расходы населения</t>
  </si>
  <si>
    <t xml:space="preserve">7. Инвестиции </t>
  </si>
  <si>
    <t>8. Консолидированный бюджет монопрофильного муниципального образования Российской Федерации</t>
  </si>
  <si>
    <t xml:space="preserve">     торговый сбор</t>
  </si>
  <si>
    <t xml:space="preserve">     единый сельскохозяйственный налог</t>
  </si>
  <si>
    <t xml:space="preserve">     единый налог на вмененный доход</t>
  </si>
  <si>
    <t xml:space="preserve">     государственные пошлины</t>
  </si>
  <si>
    <t xml:space="preserve">     налог, взимаемого в связи с применением патентной системы налогообложения</t>
  </si>
  <si>
    <t>Безвозмездные поступления</t>
  </si>
  <si>
    <t>Оборот общественного питания по полному кругу</t>
  </si>
  <si>
    <t>Среднемесячная заработная плата одного работника по  полному кругу</t>
  </si>
  <si>
    <t>Количество индивидуальных предпринимателей (на конец года)</t>
  </si>
  <si>
    <t>Численность работников, предполагаемых к увольнению  с градообразующей организации</t>
  </si>
  <si>
    <t>Численность населения старше трудоспособного возраста</t>
  </si>
  <si>
    <t xml:space="preserve">Показатели в среднем по краю, в разрезе муниципальных образований данный показатель не прогнозируется. </t>
  </si>
  <si>
    <r>
      <t xml:space="preserve">% к предыдущему году </t>
    </r>
    <r>
      <rPr>
        <strike/>
        <sz val="11"/>
        <rFont val="Times New Roman"/>
        <family val="1"/>
      </rPr>
      <t>в сопоставимых ценах</t>
    </r>
  </si>
  <si>
    <t>Основные показатели, представляемые для разработки прогноза социально-экономического развития  Российской Федерации на 2019 год и на плановый период 2020-2021 годов</t>
  </si>
  <si>
    <t xml:space="preserve">  Собственные средства</t>
  </si>
  <si>
    <t xml:space="preserve">  Средства внебюджетных фондов</t>
  </si>
  <si>
    <t>целевой</t>
  </si>
  <si>
    <t>консервативный</t>
  </si>
  <si>
    <t>1 вариант</t>
  </si>
  <si>
    <t>2 вариант</t>
  </si>
  <si>
    <t>3 вариант</t>
  </si>
  <si>
    <t>Основные показатели, представляемые для разработки прогноза социально-экономического развития  Российской Федерации на 2020 год и на плановый период 2021-2024 годов</t>
  </si>
  <si>
    <t>*Базовый вариант принят за основу для разработки прогноза социально-экономического развития Российской Федерации и проектировок федерального бюджета на 2020 год и на плановый период 2021и 2022 годов на заседании Правительства Российской Федерации 18 апреля 2019 г. (протокол № 13).</t>
  </si>
  <si>
    <t>базовый*</t>
  </si>
  <si>
    <t>ДЕМЬЯНОВСКОЕ ГОРОДСКОЕ ПОСЕЛЕНИЕ ПОДОСИНОВСКОГО МУНИЦИПАЛЬНОГО РАЙОНА КИРОВСКОЙ ОБЛАСТИ</t>
  </si>
  <si>
    <t>-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</si>
</sst>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2"/>
      <name val="Arial Cyr"/>
      <family val="2"/>
    </font>
    <font>
      <b/>
      <sz val="9"/>
      <color indexed="8"/>
      <name val="Times New Roman"/>
      <family val="1"/>
    </font>
    <font>
      <sz val="14"/>
      <name val="Times New Roman"/>
      <family val="1"/>
    </font>
    <font>
      <strike/>
      <sz val="11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8"/>
      <color indexed="8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sz val="11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8" fillId="0" borderId="12" xfId="0" applyFont="1" applyBorder="1" applyAlignment="1">
      <alignment vertical="top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53" applyFont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left" wrapText="1"/>
    </xf>
    <xf numFmtId="0" fontId="5" fillId="0" borderId="10" xfId="53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0" fontId="53" fillId="0" borderId="10" xfId="0" applyFont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 shrinkToFit="1"/>
      <protection/>
    </xf>
    <xf numFmtId="0" fontId="10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left" wrapText="1"/>
    </xf>
    <xf numFmtId="0" fontId="54" fillId="0" borderId="0" xfId="0" applyFont="1" applyAlignment="1">
      <alignment horizontal="left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vertical="center" wrapText="1" shrinkToFit="1"/>
      <protection/>
    </xf>
    <xf numFmtId="0" fontId="55" fillId="0" borderId="10" xfId="0" applyFont="1" applyFill="1" applyBorder="1" applyAlignment="1">
      <alignment/>
    </xf>
    <xf numFmtId="0" fontId="54" fillId="0" borderId="10" xfId="0" applyFont="1" applyFill="1" applyBorder="1" applyAlignment="1">
      <alignment vertical="center" wrapText="1"/>
    </xf>
    <xf numFmtId="0" fontId="54" fillId="0" borderId="10" xfId="53" applyFont="1" applyBorder="1" applyAlignment="1">
      <alignment horizontal="center" vertical="center" wrapText="1"/>
      <protection/>
    </xf>
    <xf numFmtId="0" fontId="54" fillId="0" borderId="10" xfId="53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 indent="4"/>
    </xf>
    <xf numFmtId="0" fontId="54" fillId="0" borderId="10" xfId="0" applyFont="1" applyBorder="1" applyAlignment="1">
      <alignment vertical="center" wrapText="1"/>
    </xf>
    <xf numFmtId="0" fontId="5" fillId="0" borderId="10" xfId="0" applyFont="1" applyFill="1" applyBorder="1" applyAlignment="1" applyProtection="1">
      <alignment horizontal="center" vertical="center" wrapText="1" shrinkToFi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center" wrapText="1" indent="4"/>
    </xf>
    <xf numFmtId="0" fontId="5" fillId="0" borderId="1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 applyProtection="1">
      <alignment horizontal="center" vertical="center" wrapText="1"/>
      <protection/>
    </xf>
    <xf numFmtId="0" fontId="5" fillId="9" borderId="10" xfId="53" applyFont="1" applyFill="1" applyBorder="1" applyAlignment="1">
      <alignment horizontal="center" vertical="center" wrapText="1"/>
      <protection/>
    </xf>
    <xf numFmtId="0" fontId="5" fillId="9" borderId="10" xfId="53" applyFont="1" applyFill="1" applyBorder="1" applyAlignment="1">
      <alignment horizontal="left" vertical="center" wrapText="1"/>
      <protection/>
    </xf>
    <xf numFmtId="0" fontId="6" fillId="36" borderId="10" xfId="0" applyFont="1" applyFill="1" applyBorder="1" applyAlignment="1" applyProtection="1">
      <alignment horizontal="center" vertical="center" wrapText="1"/>
      <protection/>
    </xf>
    <xf numFmtId="0" fontId="5" fillId="36" borderId="0" xfId="0" applyFont="1" applyFill="1" applyAlignment="1">
      <alignment horizontal="left" wrapText="1"/>
    </xf>
    <xf numFmtId="0" fontId="5" fillId="36" borderId="10" xfId="0" applyFont="1" applyFill="1" applyBorder="1" applyAlignment="1">
      <alignment horizontal="left" wrapText="1"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wrapText="1"/>
    </xf>
    <xf numFmtId="176" fontId="4" fillId="0" borderId="10" xfId="0" applyNumberFormat="1" applyFont="1" applyFill="1" applyBorder="1" applyAlignment="1">
      <alignment horizontal="right" vertical="center" wrapText="1"/>
    </xf>
    <xf numFmtId="177" fontId="4" fillId="0" borderId="10" xfId="0" applyNumberFormat="1" applyFont="1" applyFill="1" applyBorder="1" applyAlignment="1">
      <alignment horizontal="right" vertical="center" wrapText="1"/>
    </xf>
    <xf numFmtId="177" fontId="4" fillId="0" borderId="10" xfId="0" applyNumberFormat="1" applyFont="1" applyFill="1" applyBorder="1" applyAlignment="1">
      <alignment horizontal="right" wrapText="1"/>
    </xf>
    <xf numFmtId="176" fontId="4" fillId="0" borderId="10" xfId="0" applyNumberFormat="1" applyFont="1" applyFill="1" applyBorder="1" applyAlignment="1">
      <alignment horizontal="right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57" fillId="9" borderId="17" xfId="53" applyFont="1" applyFill="1" applyBorder="1" applyAlignment="1">
      <alignment horizontal="left" vertical="center" wrapText="1"/>
      <protection/>
    </xf>
    <xf numFmtId="0" fontId="57" fillId="9" borderId="18" xfId="53" applyFont="1" applyFill="1" applyBorder="1" applyAlignment="1">
      <alignment horizontal="left" vertical="center" wrapText="1"/>
      <protection/>
    </xf>
    <xf numFmtId="0" fontId="57" fillId="9" borderId="19" xfId="53" applyFont="1" applyFill="1" applyBorder="1" applyAlignment="1">
      <alignment horizontal="left" vertical="center" wrapText="1"/>
      <protection/>
    </xf>
    <xf numFmtId="0" fontId="57" fillId="9" borderId="20" xfId="53" applyFont="1" applyFill="1" applyBorder="1" applyAlignment="1">
      <alignment horizontal="left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36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left"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4" fillId="0" borderId="11" xfId="53" applyFont="1" applyBorder="1" applyAlignment="1">
      <alignment horizontal="center" vertical="center" wrapText="1"/>
      <protection/>
    </xf>
    <xf numFmtId="0" fontId="54" fillId="0" borderId="16" xfId="53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4" fillId="0" borderId="11" xfId="53" applyFont="1" applyBorder="1" applyAlignment="1">
      <alignment horizontal="left" vertical="center" wrapText="1"/>
      <protection/>
    </xf>
    <xf numFmtId="0" fontId="54" fillId="0" borderId="16" xfId="53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4" fillId="0" borderId="10" xfId="0" applyFont="1" applyFill="1" applyBorder="1" applyAlignment="1">
      <alignment vertical="center" wrapText="1"/>
    </xf>
    <xf numFmtId="0" fontId="54" fillId="0" borderId="11" xfId="0" applyFont="1" applyFill="1" applyBorder="1" applyAlignment="1">
      <alignment vertical="center" wrapText="1"/>
    </xf>
    <xf numFmtId="0" fontId="59" fillId="0" borderId="16" xfId="0" applyFont="1" applyFill="1" applyBorder="1" applyAlignment="1">
      <alignment vertical="center" wrapText="1"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6" xfId="53" applyFont="1" applyBorder="1" applyAlignment="1">
      <alignment horizontal="center" vertical="center" wrapText="1"/>
      <protection/>
    </xf>
    <xf numFmtId="0" fontId="5" fillId="0" borderId="11" xfId="53" applyFont="1" applyBorder="1" applyAlignment="1">
      <alignment horizontal="left" vertical="center" wrapText="1"/>
      <protection/>
    </xf>
    <xf numFmtId="0" fontId="5" fillId="0" borderId="16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9"/>
  <sheetViews>
    <sheetView zoomScale="85" zoomScaleNormal="8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IV16384"/>
    </sheetView>
  </sheetViews>
  <sheetFormatPr defaultColWidth="9.00390625" defaultRowHeight="12.75"/>
  <cols>
    <col min="1" max="1" width="6.375" style="46" customWidth="1"/>
    <col min="2" max="2" width="55.75390625" style="18" customWidth="1"/>
    <col min="3" max="3" width="28.00390625" style="51" customWidth="1"/>
    <col min="4" max="5" width="13.625" style="18" customWidth="1"/>
    <col min="6" max="8" width="10.375" style="18" customWidth="1"/>
    <col min="9" max="9" width="14.25390625" style="18" customWidth="1"/>
    <col min="10" max="10" width="10.625" style="18" customWidth="1"/>
    <col min="11" max="11" width="9.00390625" style="18" customWidth="1"/>
    <col min="12" max="12" width="14.625" style="18" customWidth="1"/>
    <col min="13" max="13" width="10.875" style="18" customWidth="1"/>
    <col min="14" max="14" width="10.25390625" style="18" customWidth="1"/>
    <col min="15" max="15" width="14.625" style="18" customWidth="1"/>
    <col min="16" max="16" width="11.375" style="18" customWidth="1"/>
    <col min="17" max="17" width="10.00390625" style="18" customWidth="1"/>
    <col min="18" max="18" width="14.75390625" style="18" hidden="1" customWidth="1"/>
    <col min="19" max="20" width="0" style="18" hidden="1" customWidth="1"/>
    <col min="21" max="21" width="13.875" style="18" hidden="1" customWidth="1"/>
    <col min="22" max="23" width="0" style="18" hidden="1" customWidth="1"/>
    <col min="24" max="24" width="14.125" style="18" hidden="1" customWidth="1"/>
    <col min="25" max="26" width="0" style="18" hidden="1" customWidth="1"/>
    <col min="27" max="27" width="9.125" style="18" customWidth="1"/>
    <col min="28" max="28" width="18.25390625" style="18" customWidth="1"/>
    <col min="29" max="16384" width="9.125" style="18" customWidth="1"/>
  </cols>
  <sheetData>
    <row r="1" spans="2:17" ht="11.25" customHeight="1"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</row>
    <row r="2" spans="2:25" ht="17.25" customHeight="1">
      <c r="B2" s="106" t="s">
        <v>174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</row>
    <row r="3" spans="2:25" ht="17.25" customHeight="1">
      <c r="B3" s="107" t="s">
        <v>74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</row>
    <row r="5" spans="1:26" ht="19.5" customHeight="1">
      <c r="A5" s="82" t="s">
        <v>91</v>
      </c>
      <c r="B5" s="105" t="s">
        <v>0</v>
      </c>
      <c r="C5" s="105" t="s">
        <v>1</v>
      </c>
      <c r="D5" s="4" t="s">
        <v>2</v>
      </c>
      <c r="E5" s="4" t="s">
        <v>2</v>
      </c>
      <c r="F5" s="4" t="s">
        <v>2</v>
      </c>
      <c r="G5" s="4" t="s">
        <v>2</v>
      </c>
      <c r="H5" s="4" t="s">
        <v>3</v>
      </c>
      <c r="I5" s="105" t="s">
        <v>4</v>
      </c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26" ht="15">
      <c r="A6" s="83"/>
      <c r="B6" s="105"/>
      <c r="C6" s="105"/>
      <c r="D6" s="114">
        <v>2014</v>
      </c>
      <c r="E6" s="114">
        <v>2015</v>
      </c>
      <c r="F6" s="105">
        <v>2016</v>
      </c>
      <c r="G6" s="105">
        <v>2017</v>
      </c>
      <c r="H6" s="105">
        <v>2018</v>
      </c>
      <c r="I6" s="108">
        <v>2019</v>
      </c>
      <c r="J6" s="109"/>
      <c r="K6" s="110"/>
      <c r="L6" s="108">
        <v>2020</v>
      </c>
      <c r="M6" s="109"/>
      <c r="N6" s="110"/>
      <c r="O6" s="111">
        <v>2021</v>
      </c>
      <c r="P6" s="112"/>
      <c r="Q6" s="113"/>
      <c r="R6" s="108">
        <v>2022</v>
      </c>
      <c r="S6" s="109"/>
      <c r="T6" s="110"/>
      <c r="U6" s="108">
        <v>2023</v>
      </c>
      <c r="V6" s="109"/>
      <c r="W6" s="110"/>
      <c r="X6" s="111">
        <v>2024</v>
      </c>
      <c r="Y6" s="112"/>
      <c r="Z6" s="113"/>
    </row>
    <row r="7" spans="1:26" ht="33.75" customHeight="1">
      <c r="A7" s="84"/>
      <c r="B7" s="105"/>
      <c r="C7" s="105"/>
      <c r="D7" s="114"/>
      <c r="E7" s="114"/>
      <c r="F7" s="105"/>
      <c r="G7" s="105"/>
      <c r="H7" s="105"/>
      <c r="I7" s="25" t="s">
        <v>98</v>
      </c>
      <c r="J7" s="25" t="s">
        <v>99</v>
      </c>
      <c r="K7" s="67" t="s">
        <v>100</v>
      </c>
      <c r="L7" s="25" t="s">
        <v>98</v>
      </c>
      <c r="M7" s="25" t="s">
        <v>99</v>
      </c>
      <c r="N7" s="67" t="s">
        <v>100</v>
      </c>
      <c r="O7" s="25" t="s">
        <v>98</v>
      </c>
      <c r="P7" s="25" t="s">
        <v>99</v>
      </c>
      <c r="Q7" s="67" t="s">
        <v>100</v>
      </c>
      <c r="R7" s="25" t="s">
        <v>98</v>
      </c>
      <c r="S7" s="25" t="s">
        <v>99</v>
      </c>
      <c r="T7" s="25" t="s">
        <v>100</v>
      </c>
      <c r="U7" s="25" t="s">
        <v>98</v>
      </c>
      <c r="V7" s="25" t="s">
        <v>99</v>
      </c>
      <c r="W7" s="25" t="s">
        <v>100</v>
      </c>
      <c r="X7" s="25" t="s">
        <v>98</v>
      </c>
      <c r="Y7" s="25" t="s">
        <v>99</v>
      </c>
      <c r="Z7" s="25" t="s">
        <v>100</v>
      </c>
    </row>
    <row r="8" spans="1:26" ht="15.75" customHeight="1">
      <c r="A8" s="87" t="s">
        <v>5</v>
      </c>
      <c r="B8" s="88"/>
      <c r="C8" s="20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5">
      <c r="A9" s="85">
        <v>1</v>
      </c>
      <c r="B9" s="86" t="s">
        <v>42</v>
      </c>
      <c r="C9" s="20" t="s">
        <v>12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21"/>
      <c r="O9" s="21"/>
      <c r="P9" s="21"/>
      <c r="Q9" s="21"/>
      <c r="R9" s="47"/>
      <c r="S9" s="47"/>
      <c r="T9" s="47"/>
      <c r="U9" s="47"/>
      <c r="V9" s="47"/>
      <c r="W9" s="21"/>
      <c r="X9" s="21"/>
      <c r="Y9" s="21"/>
      <c r="Z9" s="21"/>
    </row>
    <row r="10" spans="1:26" ht="15">
      <c r="A10" s="85"/>
      <c r="B10" s="86"/>
      <c r="C10" s="20" t="s">
        <v>6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21"/>
      <c r="O10" s="21"/>
      <c r="P10" s="21"/>
      <c r="Q10" s="21"/>
      <c r="R10" s="47"/>
      <c r="S10" s="47"/>
      <c r="T10" s="47"/>
      <c r="U10" s="47"/>
      <c r="V10" s="47"/>
      <c r="W10" s="21"/>
      <c r="X10" s="21"/>
      <c r="Y10" s="21"/>
      <c r="Z10" s="21"/>
    </row>
    <row r="11" spans="1:26" ht="24" customHeight="1">
      <c r="A11" s="20">
        <v>2</v>
      </c>
      <c r="B11" s="57" t="s">
        <v>44</v>
      </c>
      <c r="C11" s="58" t="s">
        <v>45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21"/>
      <c r="O11" s="21"/>
      <c r="P11" s="21"/>
      <c r="Q11" s="21"/>
      <c r="R11" s="47"/>
      <c r="S11" s="47"/>
      <c r="T11" s="47"/>
      <c r="U11" s="47"/>
      <c r="V11" s="47"/>
      <c r="W11" s="21"/>
      <c r="X11" s="21"/>
      <c r="Y11" s="21"/>
      <c r="Z11" s="21"/>
    </row>
    <row r="12" spans="1:26" ht="15">
      <c r="A12" s="85">
        <v>3</v>
      </c>
      <c r="B12" s="86" t="s">
        <v>14</v>
      </c>
      <c r="C12" s="20" t="s">
        <v>12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21"/>
      <c r="O12" s="21"/>
      <c r="P12" s="21"/>
      <c r="Q12" s="21"/>
      <c r="R12" s="47"/>
      <c r="S12" s="47"/>
      <c r="T12" s="47"/>
      <c r="U12" s="47"/>
      <c r="V12" s="47"/>
      <c r="W12" s="21"/>
      <c r="X12" s="21"/>
      <c r="Y12" s="21"/>
      <c r="Z12" s="21"/>
    </row>
    <row r="13" spans="1:26" ht="15">
      <c r="A13" s="85"/>
      <c r="B13" s="86"/>
      <c r="C13" s="20" t="s">
        <v>6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21"/>
      <c r="O13" s="21"/>
      <c r="P13" s="21"/>
      <c r="Q13" s="21"/>
      <c r="R13" s="47"/>
      <c r="S13" s="47"/>
      <c r="T13" s="47"/>
      <c r="U13" s="47"/>
      <c r="V13" s="47"/>
      <c r="W13" s="21"/>
      <c r="X13" s="21"/>
      <c r="Y13" s="21"/>
      <c r="Z13" s="21"/>
    </row>
    <row r="14" spans="1:26" ht="20.25" customHeight="1">
      <c r="A14" s="20">
        <v>4</v>
      </c>
      <c r="B14" s="45" t="s">
        <v>46</v>
      </c>
      <c r="C14" s="20" t="s">
        <v>47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21"/>
      <c r="O14" s="21"/>
      <c r="P14" s="21"/>
      <c r="Q14" s="21"/>
      <c r="R14" s="47"/>
      <c r="S14" s="47"/>
      <c r="T14" s="47"/>
      <c r="U14" s="47"/>
      <c r="V14" s="47"/>
      <c r="W14" s="21"/>
      <c r="X14" s="21"/>
      <c r="Y14" s="21"/>
      <c r="Z14" s="21"/>
    </row>
    <row r="15" spans="1:26" ht="15">
      <c r="A15" s="85">
        <v>5</v>
      </c>
      <c r="B15" s="86" t="s">
        <v>15</v>
      </c>
      <c r="C15" s="20" t="s">
        <v>12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21"/>
      <c r="O15" s="21"/>
      <c r="P15" s="21"/>
      <c r="Q15" s="21"/>
      <c r="R15" s="47"/>
      <c r="S15" s="47"/>
      <c r="T15" s="47"/>
      <c r="U15" s="47"/>
      <c r="V15" s="47"/>
      <c r="W15" s="21"/>
      <c r="X15" s="21"/>
      <c r="Y15" s="21"/>
      <c r="Z15" s="21"/>
    </row>
    <row r="16" spans="1:26" ht="15">
      <c r="A16" s="85"/>
      <c r="B16" s="86"/>
      <c r="C16" s="20" t="s">
        <v>6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21"/>
      <c r="O16" s="21"/>
      <c r="P16" s="21"/>
      <c r="Q16" s="21"/>
      <c r="R16" s="47"/>
      <c r="S16" s="47"/>
      <c r="T16" s="47"/>
      <c r="U16" s="47"/>
      <c r="V16" s="47"/>
      <c r="W16" s="21"/>
      <c r="X16" s="21"/>
      <c r="Y16" s="21"/>
      <c r="Z16" s="21"/>
    </row>
    <row r="17" spans="1:26" ht="20.25" customHeight="1">
      <c r="A17" s="20">
        <v>6</v>
      </c>
      <c r="B17" s="45" t="s">
        <v>48</v>
      </c>
      <c r="C17" s="20" t="s">
        <v>47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21"/>
      <c r="O17" s="21"/>
      <c r="P17" s="21"/>
      <c r="Q17" s="21"/>
      <c r="R17" s="47"/>
      <c r="S17" s="47"/>
      <c r="T17" s="47"/>
      <c r="U17" s="47"/>
      <c r="V17" s="47"/>
      <c r="W17" s="21"/>
      <c r="X17" s="21"/>
      <c r="Y17" s="21"/>
      <c r="Z17" s="21"/>
    </row>
    <row r="18" spans="1:26" ht="15">
      <c r="A18" s="85">
        <v>7</v>
      </c>
      <c r="B18" s="86" t="s">
        <v>16</v>
      </c>
      <c r="C18" s="20" t="s">
        <v>12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21"/>
      <c r="O18" s="21"/>
      <c r="P18" s="21"/>
      <c r="Q18" s="21"/>
      <c r="R18" s="47"/>
      <c r="S18" s="47"/>
      <c r="T18" s="47"/>
      <c r="U18" s="47"/>
      <c r="V18" s="47"/>
      <c r="W18" s="21"/>
      <c r="X18" s="21"/>
      <c r="Y18" s="21"/>
      <c r="Z18" s="21"/>
    </row>
    <row r="19" spans="1:26" ht="15">
      <c r="A19" s="85"/>
      <c r="B19" s="86"/>
      <c r="C19" s="20" t="s">
        <v>6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21"/>
      <c r="O19" s="21"/>
      <c r="P19" s="21"/>
      <c r="Q19" s="21"/>
      <c r="R19" s="47"/>
      <c r="S19" s="47"/>
      <c r="T19" s="47"/>
      <c r="U19" s="47"/>
      <c r="V19" s="47"/>
      <c r="W19" s="21"/>
      <c r="X19" s="21"/>
      <c r="Y19" s="21"/>
      <c r="Z19" s="21"/>
    </row>
    <row r="20" spans="1:26" ht="21" customHeight="1">
      <c r="A20" s="20">
        <v>8</v>
      </c>
      <c r="B20" s="45" t="s">
        <v>49</v>
      </c>
      <c r="C20" s="20" t="s">
        <v>47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21"/>
      <c r="O20" s="21"/>
      <c r="P20" s="21"/>
      <c r="Q20" s="21"/>
      <c r="R20" s="47"/>
      <c r="S20" s="47"/>
      <c r="T20" s="47"/>
      <c r="U20" s="47"/>
      <c r="V20" s="47"/>
      <c r="W20" s="21"/>
      <c r="X20" s="21"/>
      <c r="Y20" s="21"/>
      <c r="Z20" s="21"/>
    </row>
    <row r="21" spans="1:26" ht="15">
      <c r="A21" s="85">
        <v>9</v>
      </c>
      <c r="B21" s="86" t="s">
        <v>20</v>
      </c>
      <c r="C21" s="20" t="s">
        <v>12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21"/>
      <c r="O21" s="21"/>
      <c r="P21" s="21"/>
      <c r="Q21" s="21"/>
      <c r="R21" s="47"/>
      <c r="S21" s="47"/>
      <c r="T21" s="47"/>
      <c r="U21" s="47"/>
      <c r="V21" s="47"/>
      <c r="W21" s="21"/>
      <c r="X21" s="21"/>
      <c r="Y21" s="21"/>
      <c r="Z21" s="21"/>
    </row>
    <row r="22" spans="1:26" ht="15">
      <c r="A22" s="85"/>
      <c r="B22" s="86"/>
      <c r="C22" s="20" t="s">
        <v>6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8.75" customHeight="1">
      <c r="A23" s="20">
        <v>10</v>
      </c>
      <c r="B23" s="45" t="s">
        <v>50</v>
      </c>
      <c r="C23" s="20" t="s">
        <v>72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8.75" customHeight="1">
      <c r="A24" s="100" t="s">
        <v>155</v>
      </c>
      <c r="B24" s="101"/>
      <c r="C24" s="20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6.5" customHeight="1">
      <c r="A25" s="85">
        <v>11</v>
      </c>
      <c r="B25" s="86" t="s">
        <v>83</v>
      </c>
      <c r="C25" s="20" t="s">
        <v>39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9.5" customHeight="1">
      <c r="A26" s="85"/>
      <c r="B26" s="86"/>
      <c r="C26" s="20" t="s">
        <v>6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33" customHeight="1">
      <c r="A27" s="20">
        <v>12</v>
      </c>
      <c r="B27" s="45" t="s">
        <v>85</v>
      </c>
      <c r="C27" s="20" t="s">
        <v>39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33.75" customHeight="1">
      <c r="A28" s="48">
        <v>13</v>
      </c>
      <c r="B28" s="49" t="s">
        <v>170</v>
      </c>
      <c r="C28" s="20" t="s">
        <v>39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21.75" customHeight="1">
      <c r="A29" s="20">
        <v>14</v>
      </c>
      <c r="B29" s="45" t="s">
        <v>106</v>
      </c>
      <c r="C29" s="20" t="s">
        <v>61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33.75" customHeight="1">
      <c r="A30" s="20">
        <v>15</v>
      </c>
      <c r="B30" s="45" t="s">
        <v>63</v>
      </c>
      <c r="C30" s="20" t="s">
        <v>7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9.5" customHeight="1">
      <c r="A31" s="20">
        <v>16</v>
      </c>
      <c r="B31" s="45" t="s">
        <v>64</v>
      </c>
      <c r="C31" s="20" t="s">
        <v>65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8" customHeight="1">
      <c r="A32" s="20">
        <v>17</v>
      </c>
      <c r="B32" s="45" t="s">
        <v>66</v>
      </c>
      <c r="C32" s="20" t="s">
        <v>39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8" customHeight="1">
      <c r="A33" s="20"/>
      <c r="B33" s="61" t="s">
        <v>171</v>
      </c>
      <c r="C33" s="62" t="s">
        <v>39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36" customHeight="1">
      <c r="A34" s="20">
        <v>18</v>
      </c>
      <c r="B34" s="45" t="s">
        <v>67</v>
      </c>
      <c r="C34" s="20" t="s">
        <v>7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33" customHeight="1">
      <c r="A35" s="20">
        <v>19</v>
      </c>
      <c r="B35" s="45" t="s">
        <v>69</v>
      </c>
      <c r="C35" s="20" t="s">
        <v>39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9.5" customHeight="1">
      <c r="A36" s="20">
        <v>20</v>
      </c>
      <c r="B36" s="57" t="s">
        <v>75</v>
      </c>
      <c r="C36" s="58" t="s">
        <v>39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35.25" customHeight="1">
      <c r="A37" s="20">
        <v>21</v>
      </c>
      <c r="B37" s="45" t="s">
        <v>68</v>
      </c>
      <c r="C37" s="20" t="s">
        <v>39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33.75" customHeight="1">
      <c r="A38" s="44">
        <v>22</v>
      </c>
      <c r="B38" s="59" t="s">
        <v>71</v>
      </c>
      <c r="C38" s="60" t="s">
        <v>7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45.75" customHeight="1">
      <c r="A39" s="20">
        <v>23</v>
      </c>
      <c r="B39" s="45" t="s">
        <v>70</v>
      </c>
      <c r="C39" s="20" t="s">
        <v>7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60">
      <c r="A40" s="23">
        <v>24</v>
      </c>
      <c r="B40" s="19" t="s">
        <v>90</v>
      </c>
      <c r="C40" s="23" t="s">
        <v>7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31.5" customHeight="1">
      <c r="A41" s="100" t="s">
        <v>157</v>
      </c>
      <c r="B41" s="101"/>
      <c r="C41" s="20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45.75" customHeight="1">
      <c r="A42" s="42">
        <v>25</v>
      </c>
      <c r="B42" s="45" t="s">
        <v>102</v>
      </c>
      <c r="C42" s="20" t="s">
        <v>103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45.75" customHeight="1">
      <c r="A43" s="42"/>
      <c r="B43" s="61" t="s">
        <v>169</v>
      </c>
      <c r="C43" s="62" t="s">
        <v>103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45">
      <c r="A44" s="43">
        <v>26</v>
      </c>
      <c r="B44" s="45" t="s">
        <v>104</v>
      </c>
      <c r="C44" s="20" t="s">
        <v>39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20.25" customHeight="1">
      <c r="A45" s="102">
        <v>27</v>
      </c>
      <c r="B45" s="104" t="s">
        <v>141</v>
      </c>
      <c r="C45" s="50" t="s">
        <v>52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28.5" customHeight="1">
      <c r="A46" s="103"/>
      <c r="B46" s="104"/>
      <c r="C46" s="20" t="s">
        <v>6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8.75" customHeight="1">
      <c r="A47" s="89" t="s">
        <v>158</v>
      </c>
      <c r="B47" s="90"/>
      <c r="C47" s="20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21" customHeight="1">
      <c r="A48" s="20">
        <v>28</v>
      </c>
      <c r="B48" s="45" t="s">
        <v>51</v>
      </c>
      <c r="C48" s="20" t="s">
        <v>52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24" customHeight="1">
      <c r="A49" s="20">
        <v>29</v>
      </c>
      <c r="B49" s="57" t="s">
        <v>54</v>
      </c>
      <c r="C49" s="58" t="s">
        <v>43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21.75" customHeight="1">
      <c r="A50" s="20">
        <v>30</v>
      </c>
      <c r="B50" s="63" t="s">
        <v>55</v>
      </c>
      <c r="C50" s="64" t="s">
        <v>21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8.75" customHeight="1">
      <c r="A51" s="85">
        <v>31</v>
      </c>
      <c r="B51" s="86" t="s">
        <v>84</v>
      </c>
      <c r="C51" s="20" t="s">
        <v>52</v>
      </c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8" customHeight="1">
      <c r="A52" s="85"/>
      <c r="B52" s="86"/>
      <c r="C52" s="20" t="s">
        <v>6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21.75" customHeight="1">
      <c r="A53" s="20">
        <v>32</v>
      </c>
      <c r="B53" s="57" t="s">
        <v>56</v>
      </c>
      <c r="C53" s="58" t="s">
        <v>52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36.75" customHeight="1">
      <c r="A54" s="20">
        <v>33</v>
      </c>
      <c r="B54" s="65" t="s">
        <v>57</v>
      </c>
      <c r="C54" s="66" t="s">
        <v>52</v>
      </c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39.75" customHeight="1">
      <c r="A55" s="20">
        <v>34</v>
      </c>
      <c r="B55" s="57" t="s">
        <v>58</v>
      </c>
      <c r="C55" s="58" t="s">
        <v>13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36" customHeight="1">
      <c r="A56" s="20">
        <v>35</v>
      </c>
      <c r="B56" s="65" t="s">
        <v>82</v>
      </c>
      <c r="C56" s="66" t="s">
        <v>59</v>
      </c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8" ht="23.25" customHeight="1">
      <c r="A57" s="85">
        <v>36</v>
      </c>
      <c r="B57" s="86" t="s">
        <v>168</v>
      </c>
      <c r="C57" s="20" t="s">
        <v>13</v>
      </c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B57" s="91"/>
    </row>
    <row r="58" spans="1:28" ht="20.25" customHeight="1">
      <c r="A58" s="85"/>
      <c r="B58" s="86"/>
      <c r="C58" s="20" t="s">
        <v>6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B58" s="91"/>
    </row>
    <row r="59" spans="1:26" ht="17.25" customHeight="1">
      <c r="A59" s="87" t="s">
        <v>92</v>
      </c>
      <c r="B59" s="88"/>
      <c r="C59" s="20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8.75" customHeight="1">
      <c r="A60" s="85">
        <v>37</v>
      </c>
      <c r="B60" s="86" t="s">
        <v>142</v>
      </c>
      <c r="C60" s="20" t="s">
        <v>28</v>
      </c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30.75" customHeight="1">
      <c r="A61" s="85"/>
      <c r="B61" s="86"/>
      <c r="C61" s="52" t="s">
        <v>23</v>
      </c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8.75" customHeight="1">
      <c r="A62" s="20">
        <v>38</v>
      </c>
      <c r="B62" s="65" t="s">
        <v>10</v>
      </c>
      <c r="C62" s="66" t="s">
        <v>7</v>
      </c>
      <c r="D62" s="96" t="s">
        <v>172</v>
      </c>
      <c r="E62" s="97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8.75" customHeight="1">
      <c r="A63" s="20">
        <v>39</v>
      </c>
      <c r="B63" s="65" t="s">
        <v>11</v>
      </c>
      <c r="C63" s="66" t="s">
        <v>7</v>
      </c>
      <c r="D63" s="98"/>
      <c r="E63" s="99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8" ht="18.75" customHeight="1">
      <c r="A64" s="85">
        <v>40</v>
      </c>
      <c r="B64" s="86" t="s">
        <v>167</v>
      </c>
      <c r="C64" s="20" t="s">
        <v>28</v>
      </c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B64" s="91"/>
    </row>
    <row r="65" spans="1:28" ht="30.75" customHeight="1">
      <c r="A65" s="85"/>
      <c r="B65" s="86"/>
      <c r="C65" s="52" t="s">
        <v>41</v>
      </c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B65" s="91"/>
    </row>
    <row r="66" spans="1:26" ht="17.25" customHeight="1">
      <c r="A66" s="87" t="s">
        <v>93</v>
      </c>
      <c r="B66" s="88"/>
      <c r="C66" s="20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24" customHeight="1">
      <c r="A67" s="82">
        <v>41</v>
      </c>
      <c r="B67" s="86" t="s">
        <v>156</v>
      </c>
      <c r="C67" s="20" t="s">
        <v>28</v>
      </c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30.75" customHeight="1">
      <c r="A68" s="83"/>
      <c r="B68" s="86"/>
      <c r="C68" s="20" t="s">
        <v>6</v>
      </c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20.25" customHeight="1">
      <c r="A69" s="83"/>
      <c r="B69" s="26" t="s">
        <v>53</v>
      </c>
      <c r="C69" s="20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20.25" customHeight="1">
      <c r="A70" s="83"/>
      <c r="B70" s="86" t="s">
        <v>26</v>
      </c>
      <c r="C70" s="20" t="s">
        <v>28</v>
      </c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20.25" customHeight="1">
      <c r="A71" s="83"/>
      <c r="B71" s="86"/>
      <c r="C71" s="20" t="s">
        <v>6</v>
      </c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20.25" customHeight="1">
      <c r="A72" s="83"/>
      <c r="B72" s="86" t="s">
        <v>27</v>
      </c>
      <c r="C72" s="20" t="s">
        <v>28</v>
      </c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20.25" customHeight="1">
      <c r="A73" s="83"/>
      <c r="B73" s="86"/>
      <c r="C73" s="20" t="s">
        <v>6</v>
      </c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8.75" customHeight="1">
      <c r="A74" s="83"/>
      <c r="B74" s="86" t="s">
        <v>96</v>
      </c>
      <c r="C74" s="20" t="s">
        <v>28</v>
      </c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20.25" customHeight="1">
      <c r="A75" s="83"/>
      <c r="B75" s="86"/>
      <c r="C75" s="20" t="s">
        <v>6</v>
      </c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20.25" customHeight="1">
      <c r="A76" s="92"/>
      <c r="B76" s="94" t="s">
        <v>97</v>
      </c>
      <c r="C76" s="20" t="s">
        <v>28</v>
      </c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20.25" customHeight="1">
      <c r="A77" s="93"/>
      <c r="B77" s="95"/>
      <c r="C77" s="20" t="s">
        <v>6</v>
      </c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56.25" customHeight="1">
      <c r="A78" s="68">
        <v>42</v>
      </c>
      <c r="B78" s="69" t="s">
        <v>88</v>
      </c>
      <c r="C78" s="66" t="s">
        <v>173</v>
      </c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6.5" customHeight="1">
      <c r="A79" s="85">
        <v>43</v>
      </c>
      <c r="B79" s="86" t="s">
        <v>8</v>
      </c>
      <c r="C79" s="20" t="s">
        <v>9</v>
      </c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6.5" customHeight="1">
      <c r="A80" s="85"/>
      <c r="B80" s="86"/>
      <c r="C80" s="20" t="s">
        <v>6</v>
      </c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8" customHeight="1">
      <c r="A81" s="87" t="s">
        <v>159</v>
      </c>
      <c r="B81" s="88"/>
      <c r="C81" s="52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34.5" customHeight="1">
      <c r="A82" s="44">
        <v>44</v>
      </c>
      <c r="B82" s="53" t="s">
        <v>79</v>
      </c>
      <c r="C82" s="20" t="s">
        <v>52</v>
      </c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34.5" customHeight="1">
      <c r="A83" s="20">
        <v>45</v>
      </c>
      <c r="B83" s="45" t="s">
        <v>81</v>
      </c>
      <c r="C83" s="20" t="s">
        <v>80</v>
      </c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34.5" customHeight="1">
      <c r="A84" s="23">
        <v>46</v>
      </c>
      <c r="B84" s="19" t="s">
        <v>154</v>
      </c>
      <c r="C84" s="20" t="s">
        <v>43</v>
      </c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30.75" customHeight="1">
      <c r="A85" s="82">
        <v>47</v>
      </c>
      <c r="B85" s="47" t="s">
        <v>105</v>
      </c>
      <c r="C85" s="54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9.5" customHeight="1">
      <c r="A86" s="83"/>
      <c r="B86" s="45" t="s">
        <v>153</v>
      </c>
      <c r="C86" s="20" t="s">
        <v>38</v>
      </c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20.25" customHeight="1">
      <c r="A87" s="83"/>
      <c r="B87" s="65" t="s">
        <v>76</v>
      </c>
      <c r="C87" s="66" t="s">
        <v>38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20.25" customHeight="1">
      <c r="A88" s="83"/>
      <c r="B88" s="65" t="s">
        <v>77</v>
      </c>
      <c r="C88" s="66" t="s">
        <v>38</v>
      </c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20.25" customHeight="1">
      <c r="A89" s="83"/>
      <c r="B89" s="45" t="s">
        <v>152</v>
      </c>
      <c r="C89" s="20" t="s">
        <v>38</v>
      </c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20.25" customHeight="1">
      <c r="A90" s="83"/>
      <c r="B90" s="45" t="s">
        <v>151</v>
      </c>
      <c r="C90" s="20" t="s">
        <v>38</v>
      </c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20.25" customHeight="1">
      <c r="A91" s="83"/>
      <c r="B91" s="55" t="s">
        <v>144</v>
      </c>
      <c r="C91" s="20" t="s">
        <v>38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20.25" customHeight="1">
      <c r="A92" s="83"/>
      <c r="B92" s="45" t="s">
        <v>145</v>
      </c>
      <c r="C92" s="20" t="s">
        <v>38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20.25" customHeight="1">
      <c r="A93" s="83"/>
      <c r="B93" s="45" t="s">
        <v>150</v>
      </c>
      <c r="C93" s="20" t="s">
        <v>38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20.25" customHeight="1">
      <c r="A94" s="83"/>
      <c r="B94" s="45" t="s">
        <v>146</v>
      </c>
      <c r="C94" s="20" t="s">
        <v>38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20.25" customHeight="1">
      <c r="A95" s="83"/>
      <c r="B95" s="45" t="s">
        <v>147</v>
      </c>
      <c r="C95" s="20" t="s">
        <v>38</v>
      </c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20.25" customHeight="1">
      <c r="A96" s="83"/>
      <c r="B96" s="45" t="s">
        <v>148</v>
      </c>
      <c r="C96" s="20" t="s">
        <v>38</v>
      </c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20.25" customHeight="1">
      <c r="A97" s="83"/>
      <c r="B97" s="45" t="s">
        <v>78</v>
      </c>
      <c r="C97" s="20" t="s">
        <v>38</v>
      </c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20.25" customHeight="1">
      <c r="A98" s="84"/>
      <c r="B98" s="45" t="s">
        <v>149</v>
      </c>
      <c r="C98" s="20" t="s">
        <v>38</v>
      </c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33" customHeight="1">
      <c r="A99" s="89" t="s">
        <v>160</v>
      </c>
      <c r="B99" s="90"/>
      <c r="C99" s="20" t="s">
        <v>52</v>
      </c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30">
      <c r="A100" s="56">
        <v>48</v>
      </c>
      <c r="B100" s="45" t="s">
        <v>137</v>
      </c>
      <c r="C100" s="20" t="s">
        <v>52</v>
      </c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15">
      <c r="A101" s="56">
        <v>49</v>
      </c>
      <c r="B101" s="45" t="s">
        <v>107</v>
      </c>
      <c r="C101" s="20" t="s">
        <v>52</v>
      </c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45">
      <c r="A102" s="82">
        <v>50</v>
      </c>
      <c r="B102" s="45" t="s">
        <v>138</v>
      </c>
      <c r="C102" s="20" t="s">
        <v>52</v>
      </c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5">
      <c r="A103" s="83"/>
      <c r="B103" s="35" t="s">
        <v>109</v>
      </c>
      <c r="C103" s="20" t="s">
        <v>52</v>
      </c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5">
      <c r="A104" s="83"/>
      <c r="B104" s="35" t="s">
        <v>111</v>
      </c>
      <c r="C104" s="20" t="s">
        <v>52</v>
      </c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5">
      <c r="A105" s="83"/>
      <c r="B105" s="35" t="s">
        <v>113</v>
      </c>
      <c r="C105" s="20" t="s">
        <v>52</v>
      </c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5">
      <c r="A106" s="83"/>
      <c r="B106" s="35" t="s">
        <v>117</v>
      </c>
      <c r="C106" s="20" t="s">
        <v>52</v>
      </c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5">
      <c r="A107" s="83"/>
      <c r="B107" s="35" t="s">
        <v>162</v>
      </c>
      <c r="C107" s="20" t="s">
        <v>52</v>
      </c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15">
      <c r="A108" s="83"/>
      <c r="B108" s="35" t="s">
        <v>163</v>
      </c>
      <c r="C108" s="20" t="s">
        <v>52</v>
      </c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30">
      <c r="A109" s="83"/>
      <c r="B109" s="35" t="s">
        <v>165</v>
      </c>
      <c r="C109" s="20" t="s">
        <v>52</v>
      </c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5">
      <c r="A110" s="83"/>
      <c r="B110" s="35" t="s">
        <v>164</v>
      </c>
      <c r="C110" s="20" t="s">
        <v>52</v>
      </c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5">
      <c r="A111" s="84"/>
      <c r="B111" s="35" t="s">
        <v>161</v>
      </c>
      <c r="C111" s="20" t="s">
        <v>52</v>
      </c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5">
      <c r="A112" s="56">
        <v>51</v>
      </c>
      <c r="B112" s="45" t="s">
        <v>118</v>
      </c>
      <c r="C112" s="20" t="s">
        <v>52</v>
      </c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5">
      <c r="A113" s="44">
        <v>52</v>
      </c>
      <c r="B113" s="45" t="s">
        <v>166</v>
      </c>
      <c r="C113" s="20" t="s">
        <v>52</v>
      </c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45">
      <c r="A114" s="82">
        <v>53</v>
      </c>
      <c r="B114" s="45" t="s">
        <v>139</v>
      </c>
      <c r="C114" s="20" t="s">
        <v>52</v>
      </c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5">
      <c r="A115" s="83"/>
      <c r="B115" s="35" t="s">
        <v>124</v>
      </c>
      <c r="C115" s="20" t="s">
        <v>52</v>
      </c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5">
      <c r="A116" s="83"/>
      <c r="B116" s="35" t="s">
        <v>125</v>
      </c>
      <c r="C116" s="20" t="s">
        <v>52</v>
      </c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30">
      <c r="A117" s="83"/>
      <c r="B117" s="35" t="s">
        <v>126</v>
      </c>
      <c r="C117" s="20" t="s">
        <v>52</v>
      </c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5">
      <c r="A118" s="83"/>
      <c r="B118" s="35" t="s">
        <v>127</v>
      </c>
      <c r="C118" s="20" t="s">
        <v>52</v>
      </c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5">
      <c r="A119" s="83"/>
      <c r="B119" s="35" t="s">
        <v>128</v>
      </c>
      <c r="C119" s="20" t="s">
        <v>52</v>
      </c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5">
      <c r="A120" s="83"/>
      <c r="B120" s="35" t="s">
        <v>129</v>
      </c>
      <c r="C120" s="20" t="s">
        <v>52</v>
      </c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5">
      <c r="A121" s="83"/>
      <c r="B121" s="35" t="s">
        <v>130</v>
      </c>
      <c r="C121" s="20" t="s">
        <v>52</v>
      </c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5">
      <c r="A122" s="83"/>
      <c r="B122" s="35" t="s">
        <v>131</v>
      </c>
      <c r="C122" s="20" t="s">
        <v>52</v>
      </c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5">
      <c r="A123" s="83"/>
      <c r="B123" s="35" t="s">
        <v>132</v>
      </c>
      <c r="C123" s="20" t="s">
        <v>52</v>
      </c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5">
      <c r="A124" s="83"/>
      <c r="B124" s="35" t="s">
        <v>133</v>
      </c>
      <c r="C124" s="20" t="s">
        <v>52</v>
      </c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5">
      <c r="A125" s="83"/>
      <c r="B125" s="35" t="s">
        <v>134</v>
      </c>
      <c r="C125" s="20" t="s">
        <v>52</v>
      </c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5">
      <c r="A126" s="83"/>
      <c r="B126" s="35" t="s">
        <v>135</v>
      </c>
      <c r="C126" s="20" t="s">
        <v>52</v>
      </c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8.75" customHeight="1">
      <c r="A127" s="84"/>
      <c r="B127" s="35" t="s">
        <v>136</v>
      </c>
      <c r="C127" s="20" t="s">
        <v>52</v>
      </c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57" customHeight="1">
      <c r="A128" s="56">
        <v>54</v>
      </c>
      <c r="B128" s="45" t="s">
        <v>143</v>
      </c>
      <c r="C128" s="20" t="s">
        <v>52</v>
      </c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33" customHeight="1">
      <c r="A129" s="56">
        <v>55</v>
      </c>
      <c r="B129" s="45" t="s">
        <v>140</v>
      </c>
      <c r="C129" s="20" t="s">
        <v>52</v>
      </c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</sheetData>
  <sheetProtection/>
  <mergeCells count="62">
    <mergeCell ref="I5:Z5"/>
    <mergeCell ref="D6:D7"/>
    <mergeCell ref="E6:E7"/>
    <mergeCell ref="F6:F7"/>
    <mergeCell ref="L6:N6"/>
    <mergeCell ref="O6:Q6"/>
    <mergeCell ref="R6:T6"/>
    <mergeCell ref="B1:Q1"/>
    <mergeCell ref="B2:Y2"/>
    <mergeCell ref="B3:Y3"/>
    <mergeCell ref="U6:W6"/>
    <mergeCell ref="X6:Z6"/>
    <mergeCell ref="A8:B8"/>
    <mergeCell ref="I6:K6"/>
    <mergeCell ref="A5:A7"/>
    <mergeCell ref="B5:B7"/>
    <mergeCell ref="C5:C7"/>
    <mergeCell ref="A9:A10"/>
    <mergeCell ref="B9:B10"/>
    <mergeCell ref="A12:A13"/>
    <mergeCell ref="B12:B13"/>
    <mergeCell ref="G6:G7"/>
    <mergeCell ref="H6:H7"/>
    <mergeCell ref="A15:A16"/>
    <mergeCell ref="B15:B16"/>
    <mergeCell ref="A18:A19"/>
    <mergeCell ref="B18:B19"/>
    <mergeCell ref="A21:A22"/>
    <mergeCell ref="B21:B22"/>
    <mergeCell ref="A24:B24"/>
    <mergeCell ref="A25:A26"/>
    <mergeCell ref="B25:B26"/>
    <mergeCell ref="A41:B41"/>
    <mergeCell ref="A45:A46"/>
    <mergeCell ref="B45:B46"/>
    <mergeCell ref="A47:B47"/>
    <mergeCell ref="A51:A52"/>
    <mergeCell ref="B51:B52"/>
    <mergeCell ref="A57:A58"/>
    <mergeCell ref="B57:B58"/>
    <mergeCell ref="AB57:AB58"/>
    <mergeCell ref="A59:B59"/>
    <mergeCell ref="A60:A61"/>
    <mergeCell ref="B60:B61"/>
    <mergeCell ref="D62:E63"/>
    <mergeCell ref="A64:A65"/>
    <mergeCell ref="B64:B65"/>
    <mergeCell ref="AB64:AB65"/>
    <mergeCell ref="A66:B66"/>
    <mergeCell ref="A67:A77"/>
    <mergeCell ref="B67:B68"/>
    <mergeCell ref="B70:B71"/>
    <mergeCell ref="B72:B73"/>
    <mergeCell ref="B74:B75"/>
    <mergeCell ref="B76:B77"/>
    <mergeCell ref="A114:A127"/>
    <mergeCell ref="A79:A80"/>
    <mergeCell ref="B79:B80"/>
    <mergeCell ref="A81:B81"/>
    <mergeCell ref="A85:A98"/>
    <mergeCell ref="A99:B99"/>
    <mergeCell ref="A102:A111"/>
  </mergeCells>
  <printOptions/>
  <pageMargins left="0.1968503937007874" right="0.1968503937007874" top="0.3937007874015748" bottom="0.1968503937007874" header="0" footer="0"/>
  <pageSetup fitToHeight="0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22"/>
  <sheetViews>
    <sheetView tabSelected="1" view="pageBreakPreview" zoomScale="75" zoomScaleNormal="70" zoomScaleSheetLayoutView="75" zoomScalePageLayoutView="0" workbookViewId="0" topLeftCell="A1">
      <pane xSplit="3" ySplit="8" topLeftCell="D7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78" sqref="F78"/>
    </sheetView>
  </sheetViews>
  <sheetFormatPr defaultColWidth="9.00390625" defaultRowHeight="12.75"/>
  <cols>
    <col min="1" max="1" width="6.375" style="46" customWidth="1"/>
    <col min="2" max="2" width="62.375" style="18" customWidth="1"/>
    <col min="3" max="3" width="28.00390625" style="51" customWidth="1"/>
    <col min="4" max="4" width="8.375" style="18" hidden="1" customWidth="1"/>
    <col min="5" max="5" width="11.625" style="18" customWidth="1"/>
    <col min="6" max="6" width="12.00390625" style="18" customWidth="1"/>
    <col min="7" max="7" width="11.75390625" style="18" customWidth="1"/>
    <col min="8" max="8" width="12.75390625" style="18" customWidth="1"/>
    <col min="9" max="9" width="13.00390625" style="18" customWidth="1"/>
    <col min="10" max="10" width="10.00390625" style="18" hidden="1" customWidth="1"/>
    <col min="11" max="11" width="14.375" style="18" customWidth="1"/>
    <col min="12" max="12" width="11.875" style="18" customWidth="1"/>
    <col min="13" max="13" width="10.00390625" style="18" hidden="1" customWidth="1"/>
    <col min="14" max="14" width="12.375" style="18" customWidth="1"/>
    <col min="15" max="15" width="12.875" style="18" customWidth="1"/>
    <col min="16" max="16" width="7.25390625" style="18" hidden="1" customWidth="1"/>
    <col min="17" max="17" width="14.375" style="18" customWidth="1"/>
    <col min="18" max="18" width="12.00390625" style="18" customWidth="1"/>
    <col min="19" max="19" width="10.00390625" style="18" hidden="1" customWidth="1"/>
    <col min="20" max="20" width="14.625" style="18" customWidth="1"/>
    <col min="21" max="21" width="13.375" style="18" customWidth="1"/>
    <col min="22" max="22" width="10.00390625" style="18" hidden="1" customWidth="1"/>
    <col min="23" max="23" width="13.875" style="71" hidden="1" customWidth="1"/>
    <col min="24" max="24" width="11.125" style="71" hidden="1" customWidth="1"/>
    <col min="25" max="16384" width="9.125" style="18" customWidth="1"/>
  </cols>
  <sheetData>
    <row r="1" spans="2:16" ht="11.25" customHeight="1"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2:21" ht="22.5" customHeight="1">
      <c r="B2" s="106" t="s">
        <v>182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2:21" ht="31.5" customHeight="1">
      <c r="B3" s="107" t="s">
        <v>185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</row>
    <row r="5" spans="1:24" ht="19.5" customHeight="1">
      <c r="A5" s="82" t="s">
        <v>91</v>
      </c>
      <c r="B5" s="105" t="s">
        <v>0</v>
      </c>
      <c r="C5" s="105" t="s">
        <v>1</v>
      </c>
      <c r="D5" s="4" t="s">
        <v>2</v>
      </c>
      <c r="E5" s="4" t="s">
        <v>2</v>
      </c>
      <c r="F5" s="4" t="s">
        <v>2</v>
      </c>
      <c r="G5" s="4" t="s">
        <v>3</v>
      </c>
      <c r="H5" s="105" t="s">
        <v>4</v>
      </c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</row>
    <row r="6" spans="1:24" ht="15">
      <c r="A6" s="83"/>
      <c r="B6" s="105"/>
      <c r="C6" s="105"/>
      <c r="D6" s="105">
        <v>2016</v>
      </c>
      <c r="E6" s="105">
        <v>2017</v>
      </c>
      <c r="F6" s="105">
        <v>2018</v>
      </c>
      <c r="G6" s="116">
        <v>2019</v>
      </c>
      <c r="H6" s="105">
        <v>2020</v>
      </c>
      <c r="I6" s="105"/>
      <c r="J6" s="105"/>
      <c r="K6" s="105">
        <v>2021</v>
      </c>
      <c r="L6" s="105"/>
      <c r="M6" s="105"/>
      <c r="N6" s="105">
        <v>2022</v>
      </c>
      <c r="O6" s="105"/>
      <c r="P6" s="105"/>
      <c r="Q6" s="105">
        <v>2023</v>
      </c>
      <c r="R6" s="105"/>
      <c r="S6" s="105"/>
      <c r="T6" s="105">
        <v>2024</v>
      </c>
      <c r="U6" s="105"/>
      <c r="V6" s="105"/>
      <c r="W6" s="114">
        <v>2025</v>
      </c>
      <c r="X6" s="114"/>
    </row>
    <row r="7" spans="1:24" ht="24">
      <c r="A7" s="83"/>
      <c r="B7" s="105"/>
      <c r="C7" s="105"/>
      <c r="D7" s="105"/>
      <c r="E7" s="105"/>
      <c r="F7" s="105"/>
      <c r="G7" s="117"/>
      <c r="H7" s="73" t="s">
        <v>178</v>
      </c>
      <c r="I7" s="25" t="s">
        <v>184</v>
      </c>
      <c r="J7" s="25" t="s">
        <v>177</v>
      </c>
      <c r="K7" s="25" t="s">
        <v>178</v>
      </c>
      <c r="L7" s="25" t="s">
        <v>184</v>
      </c>
      <c r="M7" s="25" t="s">
        <v>177</v>
      </c>
      <c r="N7" s="73" t="s">
        <v>178</v>
      </c>
      <c r="O7" s="25" t="s">
        <v>184</v>
      </c>
      <c r="P7" s="25" t="s">
        <v>177</v>
      </c>
      <c r="Q7" s="25" t="s">
        <v>178</v>
      </c>
      <c r="R7" s="25" t="s">
        <v>184</v>
      </c>
      <c r="S7" s="25" t="s">
        <v>177</v>
      </c>
      <c r="T7" s="25" t="s">
        <v>178</v>
      </c>
      <c r="U7" s="25" t="s">
        <v>184</v>
      </c>
      <c r="V7" s="25" t="s">
        <v>177</v>
      </c>
      <c r="W7" s="70"/>
      <c r="X7" s="70"/>
    </row>
    <row r="8" spans="1:24" ht="33.75" customHeight="1">
      <c r="A8" s="84"/>
      <c r="B8" s="105"/>
      <c r="C8" s="105"/>
      <c r="D8" s="105"/>
      <c r="E8" s="105"/>
      <c r="F8" s="105"/>
      <c r="G8" s="118"/>
      <c r="H8" s="25" t="s">
        <v>179</v>
      </c>
      <c r="I8" s="25" t="s">
        <v>180</v>
      </c>
      <c r="J8" s="25" t="s">
        <v>181</v>
      </c>
      <c r="K8" s="25" t="s">
        <v>179</v>
      </c>
      <c r="L8" s="25" t="s">
        <v>180</v>
      </c>
      <c r="M8" s="25" t="s">
        <v>181</v>
      </c>
      <c r="N8" s="25" t="s">
        <v>179</v>
      </c>
      <c r="O8" s="25" t="s">
        <v>180</v>
      </c>
      <c r="P8" s="25" t="s">
        <v>181</v>
      </c>
      <c r="Q8" s="25" t="s">
        <v>179</v>
      </c>
      <c r="R8" s="25" t="s">
        <v>180</v>
      </c>
      <c r="S8" s="25" t="s">
        <v>181</v>
      </c>
      <c r="T8" s="25" t="s">
        <v>179</v>
      </c>
      <c r="U8" s="25" t="s">
        <v>180</v>
      </c>
      <c r="V8" s="25" t="s">
        <v>181</v>
      </c>
      <c r="W8" s="67" t="s">
        <v>98</v>
      </c>
      <c r="X8" s="67" t="s">
        <v>99</v>
      </c>
    </row>
    <row r="9" spans="1:24" ht="22.5" customHeight="1">
      <c r="A9" s="87" t="s">
        <v>5</v>
      </c>
      <c r="B9" s="88"/>
      <c r="C9" s="20"/>
      <c r="D9" s="21"/>
      <c r="E9" s="21"/>
      <c r="F9" s="21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21"/>
      <c r="W9" s="72"/>
      <c r="X9" s="72"/>
    </row>
    <row r="10" spans="1:24" ht="15">
      <c r="A10" s="85">
        <v>1</v>
      </c>
      <c r="B10" s="86" t="s">
        <v>42</v>
      </c>
      <c r="C10" s="20" t="s">
        <v>12</v>
      </c>
      <c r="D10" s="47"/>
      <c r="E10" s="75">
        <v>5.819</v>
      </c>
      <c r="F10" s="75">
        <v>5.644</v>
      </c>
      <c r="G10" s="74">
        <v>5.453</v>
      </c>
      <c r="H10" s="77">
        <v>5.273</v>
      </c>
      <c r="I10" s="77">
        <v>5.277</v>
      </c>
      <c r="J10" s="77"/>
      <c r="K10" s="77">
        <v>5.104</v>
      </c>
      <c r="L10" s="77">
        <v>5.118</v>
      </c>
      <c r="M10" s="77"/>
      <c r="N10" s="78">
        <v>4.948</v>
      </c>
      <c r="O10" s="78">
        <v>4.975</v>
      </c>
      <c r="P10" s="78"/>
      <c r="Q10" s="78">
        <v>4.799</v>
      </c>
      <c r="R10" s="78">
        <v>4.842</v>
      </c>
      <c r="S10" s="78"/>
      <c r="T10" s="78">
        <v>4.657</v>
      </c>
      <c r="U10" s="78">
        <v>4.719</v>
      </c>
      <c r="V10" s="21"/>
      <c r="W10" s="72"/>
      <c r="X10" s="72"/>
    </row>
    <row r="11" spans="1:24" ht="15">
      <c r="A11" s="85"/>
      <c r="B11" s="86"/>
      <c r="C11" s="20" t="s">
        <v>6</v>
      </c>
      <c r="D11" s="47"/>
      <c r="E11" s="74">
        <v>97.2</v>
      </c>
      <c r="F11" s="76">
        <f>F10/E10%</f>
        <v>96.99261041416051</v>
      </c>
      <c r="G11" s="76">
        <f>G10/F10%</f>
        <v>96.61587526576896</v>
      </c>
      <c r="H11" s="76">
        <f>H10/G10%</f>
        <v>96.69906473500825</v>
      </c>
      <c r="I11" s="76">
        <f>I10/G10%</f>
        <v>96.77241885200807</v>
      </c>
      <c r="J11" s="76">
        <f>J10/I10%</f>
        <v>0</v>
      </c>
      <c r="K11" s="76">
        <f>K10/H10%</f>
        <v>96.7949933624123</v>
      </c>
      <c r="L11" s="76">
        <f>L10/I10%</f>
        <v>96.9869243888573</v>
      </c>
      <c r="M11" s="76"/>
      <c r="N11" s="76">
        <f>N10/K10%</f>
        <v>96.9435736677116</v>
      </c>
      <c r="O11" s="76">
        <f>O10/L10%</f>
        <v>97.20593982024226</v>
      </c>
      <c r="P11" s="76"/>
      <c r="Q11" s="76">
        <f>Q10/N10%</f>
        <v>96.98868229587713</v>
      </c>
      <c r="R11" s="76">
        <f>R10/O10%</f>
        <v>97.32663316582915</v>
      </c>
      <c r="S11" s="76"/>
      <c r="T11" s="76">
        <f>T10/Q10%</f>
        <v>97.04105021879558</v>
      </c>
      <c r="U11" s="76">
        <f>U10/R10%</f>
        <v>97.45972738537796</v>
      </c>
      <c r="V11" s="21"/>
      <c r="W11" s="72"/>
      <c r="X11" s="72"/>
    </row>
    <row r="12" spans="1:24" ht="15">
      <c r="A12" s="85">
        <v>2</v>
      </c>
      <c r="B12" s="86" t="s">
        <v>14</v>
      </c>
      <c r="C12" s="20" t="s">
        <v>12</v>
      </c>
      <c r="D12" s="47"/>
      <c r="E12" s="74">
        <v>0.056</v>
      </c>
      <c r="F12" s="74">
        <v>0.036</v>
      </c>
      <c r="G12" s="74">
        <v>0.036</v>
      </c>
      <c r="H12" s="74">
        <v>0.037</v>
      </c>
      <c r="I12" s="74">
        <v>0.038</v>
      </c>
      <c r="J12" s="74"/>
      <c r="K12" s="74">
        <v>0.036</v>
      </c>
      <c r="L12" s="74">
        <v>0.038</v>
      </c>
      <c r="M12" s="74"/>
      <c r="N12" s="75">
        <v>0.037</v>
      </c>
      <c r="O12" s="75">
        <v>0.039</v>
      </c>
      <c r="P12" s="75"/>
      <c r="Q12" s="75">
        <v>0.037</v>
      </c>
      <c r="R12" s="75">
        <v>0.04</v>
      </c>
      <c r="S12" s="75"/>
      <c r="T12" s="75">
        <v>0.038</v>
      </c>
      <c r="U12" s="75">
        <v>0.042</v>
      </c>
      <c r="V12" s="21"/>
      <c r="W12" s="72"/>
      <c r="X12" s="72"/>
    </row>
    <row r="13" spans="1:24" ht="15">
      <c r="A13" s="85"/>
      <c r="B13" s="86"/>
      <c r="C13" s="20" t="s">
        <v>6</v>
      </c>
      <c r="D13" s="47"/>
      <c r="E13" s="74">
        <v>127.3</v>
      </c>
      <c r="F13" s="76">
        <f>F12/E12%</f>
        <v>64.28571428571428</v>
      </c>
      <c r="G13" s="76">
        <f>G12/F12%</f>
        <v>100</v>
      </c>
      <c r="H13" s="76">
        <f>H12/G12%</f>
        <v>102.77777777777779</v>
      </c>
      <c r="I13" s="76">
        <f>I12/G12%</f>
        <v>105.55555555555556</v>
      </c>
      <c r="J13" s="76">
        <f>J12/I12%</f>
        <v>0</v>
      </c>
      <c r="K13" s="76">
        <f>K12/H12%</f>
        <v>97.29729729729729</v>
      </c>
      <c r="L13" s="76">
        <f>L12/I12%</f>
        <v>100</v>
      </c>
      <c r="M13" s="76"/>
      <c r="N13" s="76">
        <f>N12/K12%</f>
        <v>102.77777777777779</v>
      </c>
      <c r="O13" s="76">
        <f>O12/L12%</f>
        <v>102.63157894736842</v>
      </c>
      <c r="P13" s="76"/>
      <c r="Q13" s="76">
        <f>Q12/N12%</f>
        <v>100</v>
      </c>
      <c r="R13" s="76">
        <f>R12/O12%</f>
        <v>102.56410256410257</v>
      </c>
      <c r="S13" s="76"/>
      <c r="T13" s="76">
        <f>T12/Q12%</f>
        <v>102.7027027027027</v>
      </c>
      <c r="U13" s="76">
        <f>U12/R12%</f>
        <v>105</v>
      </c>
      <c r="V13" s="21"/>
      <c r="W13" s="72"/>
      <c r="X13" s="72"/>
    </row>
    <row r="14" spans="1:24" ht="20.25" customHeight="1">
      <c r="A14" s="20">
        <v>3</v>
      </c>
      <c r="B14" s="45" t="s">
        <v>46</v>
      </c>
      <c r="C14" s="20" t="s">
        <v>47</v>
      </c>
      <c r="D14" s="47"/>
      <c r="E14" s="74">
        <v>9.6</v>
      </c>
      <c r="F14" s="76">
        <f>F12/F10*1000</f>
        <v>6.378454996456414</v>
      </c>
      <c r="G14" s="76">
        <f aca="true" t="shared" si="0" ref="G14:U14">G12/G10*1000</f>
        <v>6.601870529983494</v>
      </c>
      <c r="H14" s="76">
        <f t="shared" si="0"/>
        <v>7.016878437322208</v>
      </c>
      <c r="I14" s="76">
        <f t="shared" si="0"/>
        <v>7.201061209020277</v>
      </c>
      <c r="J14" s="76" t="e">
        <f t="shared" si="0"/>
        <v>#DIV/0!</v>
      </c>
      <c r="K14" s="76">
        <f t="shared" si="0"/>
        <v>7.053291536050156</v>
      </c>
      <c r="L14" s="76">
        <f t="shared" si="0"/>
        <v>7.424775302852676</v>
      </c>
      <c r="M14" s="76" t="e">
        <f t="shared" si="0"/>
        <v>#DIV/0!</v>
      </c>
      <c r="N14" s="76">
        <f t="shared" si="0"/>
        <v>7.477768795472918</v>
      </c>
      <c r="O14" s="76">
        <f t="shared" si="0"/>
        <v>7.839195979899499</v>
      </c>
      <c r="P14" s="76" t="e">
        <f t="shared" si="0"/>
        <v>#DIV/0!</v>
      </c>
      <c r="Q14" s="76">
        <f t="shared" si="0"/>
        <v>7.709939570743904</v>
      </c>
      <c r="R14" s="76">
        <f t="shared" si="0"/>
        <v>8.261049153242464</v>
      </c>
      <c r="S14" s="76" t="e">
        <f t="shared" si="0"/>
        <v>#DIV/0!</v>
      </c>
      <c r="T14" s="76">
        <f t="shared" si="0"/>
        <v>8.159759501825208</v>
      </c>
      <c r="U14" s="76">
        <f t="shared" si="0"/>
        <v>8.900190718372537</v>
      </c>
      <c r="V14" s="21"/>
      <c r="W14" s="72"/>
      <c r="X14" s="72"/>
    </row>
    <row r="15" spans="1:24" ht="15">
      <c r="A15" s="85">
        <v>4</v>
      </c>
      <c r="B15" s="86" t="s">
        <v>15</v>
      </c>
      <c r="C15" s="20" t="s">
        <v>12</v>
      </c>
      <c r="D15" s="47"/>
      <c r="E15" s="77">
        <v>0.122</v>
      </c>
      <c r="F15" s="77">
        <v>0.12</v>
      </c>
      <c r="G15" s="77">
        <v>0.114</v>
      </c>
      <c r="H15" s="77">
        <v>0.11</v>
      </c>
      <c r="I15" s="77">
        <v>0.108</v>
      </c>
      <c r="J15" s="77"/>
      <c r="K15" s="77">
        <v>0.106</v>
      </c>
      <c r="L15" s="77">
        <v>0.104</v>
      </c>
      <c r="M15" s="77"/>
      <c r="N15" s="78">
        <v>0.103</v>
      </c>
      <c r="O15" s="78">
        <v>0.101</v>
      </c>
      <c r="P15" s="78"/>
      <c r="Q15" s="78">
        <v>0.1</v>
      </c>
      <c r="R15" s="78">
        <v>0.098</v>
      </c>
      <c r="S15" s="78"/>
      <c r="T15" s="78">
        <v>0.098</v>
      </c>
      <c r="U15" s="78">
        <v>0.095</v>
      </c>
      <c r="V15" s="21"/>
      <c r="W15" s="72"/>
      <c r="X15" s="72"/>
    </row>
    <row r="16" spans="1:24" ht="15">
      <c r="A16" s="85"/>
      <c r="B16" s="86"/>
      <c r="C16" s="20" t="s">
        <v>6</v>
      </c>
      <c r="D16" s="47"/>
      <c r="E16" s="76">
        <v>87.8</v>
      </c>
      <c r="F16" s="76">
        <f>F15/E15%</f>
        <v>98.36065573770492</v>
      </c>
      <c r="G16" s="76">
        <f>G15/F15%</f>
        <v>95.00000000000001</v>
      </c>
      <c r="H16" s="76">
        <f>H15/G15%</f>
        <v>96.49122807017544</v>
      </c>
      <c r="I16" s="76">
        <f>I15/G15%</f>
        <v>94.73684210526316</v>
      </c>
      <c r="J16" s="76"/>
      <c r="K16" s="76">
        <f>K15/H15%</f>
        <v>96.36363636363636</v>
      </c>
      <c r="L16" s="76">
        <f>L15/I15%</f>
        <v>96.29629629629629</v>
      </c>
      <c r="M16" s="76"/>
      <c r="N16" s="79">
        <f>N15/K15%</f>
        <v>97.16981132075472</v>
      </c>
      <c r="O16" s="79">
        <f>O15/L15%</f>
        <v>97.11538461538463</v>
      </c>
      <c r="P16" s="79"/>
      <c r="Q16" s="79">
        <f>Q15/N15%</f>
        <v>97.08737864077672</v>
      </c>
      <c r="R16" s="79">
        <f>R15/O15%</f>
        <v>97.02970297029702</v>
      </c>
      <c r="S16" s="79"/>
      <c r="T16" s="79">
        <f>T15/Q15%</f>
        <v>98</v>
      </c>
      <c r="U16" s="79">
        <f>U15/R15%</f>
        <v>96.93877551020408</v>
      </c>
      <c r="V16" s="21"/>
      <c r="W16" s="72"/>
      <c r="X16" s="72"/>
    </row>
    <row r="17" spans="1:24" ht="20.25" customHeight="1">
      <c r="A17" s="20">
        <v>5</v>
      </c>
      <c r="B17" s="45" t="s">
        <v>48</v>
      </c>
      <c r="C17" s="20" t="s">
        <v>47</v>
      </c>
      <c r="D17" s="47"/>
      <c r="E17" s="76">
        <f>E15/E10*1000</f>
        <v>20.965801684138167</v>
      </c>
      <c r="F17" s="76">
        <f aca="true" t="shared" si="1" ref="F17:U17">F15/F10*1000</f>
        <v>21.261516654854713</v>
      </c>
      <c r="G17" s="76">
        <f t="shared" si="1"/>
        <v>20.905923344947734</v>
      </c>
      <c r="H17" s="76">
        <f t="shared" si="1"/>
        <v>20.860989948795755</v>
      </c>
      <c r="I17" s="76">
        <f t="shared" si="1"/>
        <v>20.46617396247868</v>
      </c>
      <c r="J17" s="76" t="e">
        <f t="shared" si="1"/>
        <v>#DIV/0!</v>
      </c>
      <c r="K17" s="76">
        <f t="shared" si="1"/>
        <v>20.768025078369902</v>
      </c>
      <c r="L17" s="76">
        <f t="shared" si="1"/>
        <v>20.320437670965216</v>
      </c>
      <c r="M17" s="76" t="e">
        <f t="shared" si="1"/>
        <v>#DIV/0!</v>
      </c>
      <c r="N17" s="76">
        <f t="shared" si="1"/>
        <v>20.816491511721903</v>
      </c>
      <c r="O17" s="76">
        <f t="shared" si="1"/>
        <v>20.301507537688444</v>
      </c>
      <c r="P17" s="76" t="e">
        <f t="shared" si="1"/>
        <v>#DIV/0!</v>
      </c>
      <c r="Q17" s="76">
        <f t="shared" si="1"/>
        <v>20.837674515524068</v>
      </c>
      <c r="R17" s="76">
        <f t="shared" si="1"/>
        <v>20.239570425444033</v>
      </c>
      <c r="S17" s="76" t="e">
        <f t="shared" si="1"/>
        <v>#DIV/0!</v>
      </c>
      <c r="T17" s="76">
        <f t="shared" si="1"/>
        <v>21.043590294180802</v>
      </c>
      <c r="U17" s="76">
        <f t="shared" si="1"/>
        <v>20.131383767747405</v>
      </c>
      <c r="V17" s="21"/>
      <c r="W17" s="72"/>
      <c r="X17" s="72"/>
    </row>
    <row r="18" spans="1:24" ht="15">
      <c r="A18" s="85">
        <v>6</v>
      </c>
      <c r="B18" s="86" t="s">
        <v>16</v>
      </c>
      <c r="C18" s="20" t="s">
        <v>12</v>
      </c>
      <c r="D18" s="47"/>
      <c r="E18" s="77">
        <f>E12-E15</f>
        <v>-0.066</v>
      </c>
      <c r="F18" s="77">
        <f aca="true" t="shared" si="2" ref="F18:U18">F12-F15</f>
        <v>-0.08399999999999999</v>
      </c>
      <c r="G18" s="77">
        <f t="shared" si="2"/>
        <v>-0.07800000000000001</v>
      </c>
      <c r="H18" s="77">
        <f t="shared" si="2"/>
        <v>-0.07300000000000001</v>
      </c>
      <c r="I18" s="77">
        <f t="shared" si="2"/>
        <v>-0.07</v>
      </c>
      <c r="J18" s="77">
        <f t="shared" si="2"/>
        <v>0</v>
      </c>
      <c r="K18" s="77">
        <f t="shared" si="2"/>
        <v>-0.07</v>
      </c>
      <c r="L18" s="77">
        <f t="shared" si="2"/>
        <v>-0.066</v>
      </c>
      <c r="M18" s="77">
        <f t="shared" si="2"/>
        <v>0</v>
      </c>
      <c r="N18" s="77">
        <f t="shared" si="2"/>
        <v>-0.066</v>
      </c>
      <c r="O18" s="77">
        <f t="shared" si="2"/>
        <v>-0.062000000000000006</v>
      </c>
      <c r="P18" s="77">
        <f t="shared" si="2"/>
        <v>0</v>
      </c>
      <c r="Q18" s="77">
        <f t="shared" si="2"/>
        <v>-0.063</v>
      </c>
      <c r="R18" s="77">
        <f t="shared" si="2"/>
        <v>-0.058</v>
      </c>
      <c r="S18" s="77">
        <f t="shared" si="2"/>
        <v>0</v>
      </c>
      <c r="T18" s="77">
        <f t="shared" si="2"/>
        <v>-0.060000000000000005</v>
      </c>
      <c r="U18" s="77">
        <f t="shared" si="2"/>
        <v>-0.053</v>
      </c>
      <c r="V18" s="21"/>
      <c r="W18" s="72"/>
      <c r="X18" s="72"/>
    </row>
    <row r="19" spans="1:24" ht="15">
      <c r="A19" s="85"/>
      <c r="B19" s="86"/>
      <c r="C19" s="20" t="s">
        <v>6</v>
      </c>
      <c r="D19" s="47"/>
      <c r="E19" s="74">
        <v>69.5</v>
      </c>
      <c r="F19" s="76">
        <f>F18/E18%</f>
        <v>127.27272727272727</v>
      </c>
      <c r="G19" s="76">
        <f>G18/F18%</f>
        <v>92.85714285714288</v>
      </c>
      <c r="H19" s="76">
        <f>H18/G18%</f>
        <v>93.58974358974359</v>
      </c>
      <c r="I19" s="76">
        <f>I18/G18%</f>
        <v>89.74358974358974</v>
      </c>
      <c r="J19" s="76"/>
      <c r="K19" s="76">
        <f>K18/H18%</f>
        <v>95.89041095890411</v>
      </c>
      <c r="L19" s="76">
        <f>L18/I18%</f>
        <v>94.28571428571428</v>
      </c>
      <c r="M19" s="76"/>
      <c r="N19" s="79">
        <f>N18/K18%</f>
        <v>94.28571428571428</v>
      </c>
      <c r="O19" s="79">
        <f>O18/L18%</f>
        <v>93.93939393939395</v>
      </c>
      <c r="P19" s="79"/>
      <c r="Q19" s="79">
        <f>Q18/N18%</f>
        <v>95.45454545454545</v>
      </c>
      <c r="R19" s="79">
        <f>R18/O18%</f>
        <v>93.54838709677418</v>
      </c>
      <c r="S19" s="79"/>
      <c r="T19" s="79">
        <f>T18/Q18%</f>
        <v>95.23809523809524</v>
      </c>
      <c r="U19" s="79">
        <f>U18/R18%</f>
        <v>91.37931034482759</v>
      </c>
      <c r="V19" s="21"/>
      <c r="W19" s="72"/>
      <c r="X19" s="72"/>
    </row>
    <row r="20" spans="1:24" ht="21" customHeight="1">
      <c r="A20" s="20">
        <v>7</v>
      </c>
      <c r="B20" s="45" t="s">
        <v>49</v>
      </c>
      <c r="C20" s="20" t="s">
        <v>47</v>
      </c>
      <c r="D20" s="47"/>
      <c r="E20" s="76">
        <f>E18/E10*1000</f>
        <v>-11.342155009451796</v>
      </c>
      <c r="F20" s="76">
        <f>F18/F10*1000</f>
        <v>-14.883061658398297</v>
      </c>
      <c r="G20" s="76">
        <f aca="true" t="shared" si="3" ref="G20:U20">G18/G10*1000</f>
        <v>-14.30405281496424</v>
      </c>
      <c r="H20" s="76">
        <f t="shared" si="3"/>
        <v>-13.844111511473546</v>
      </c>
      <c r="I20" s="76">
        <f t="shared" si="3"/>
        <v>-13.265112753458405</v>
      </c>
      <c r="J20" s="76" t="e">
        <f t="shared" si="3"/>
        <v>#DIV/0!</v>
      </c>
      <c r="K20" s="76">
        <f t="shared" si="3"/>
        <v>-13.714733542319749</v>
      </c>
      <c r="L20" s="76">
        <f t="shared" si="3"/>
        <v>-12.895662368112545</v>
      </c>
      <c r="M20" s="76" t="e">
        <f t="shared" si="3"/>
        <v>#DIV/0!</v>
      </c>
      <c r="N20" s="76">
        <f t="shared" si="3"/>
        <v>-13.33872271624899</v>
      </c>
      <c r="O20" s="76">
        <f t="shared" si="3"/>
        <v>-12.462311557788947</v>
      </c>
      <c r="P20" s="76" t="e">
        <f t="shared" si="3"/>
        <v>#DIV/0!</v>
      </c>
      <c r="Q20" s="76">
        <f t="shared" si="3"/>
        <v>-13.127734944780162</v>
      </c>
      <c r="R20" s="76">
        <f t="shared" si="3"/>
        <v>-11.97852127220157</v>
      </c>
      <c r="S20" s="76" t="e">
        <f t="shared" si="3"/>
        <v>#DIV/0!</v>
      </c>
      <c r="T20" s="76">
        <f t="shared" si="3"/>
        <v>-12.883830792355594</v>
      </c>
      <c r="U20" s="76">
        <f t="shared" si="3"/>
        <v>-11.231193049374866</v>
      </c>
      <c r="V20" s="21"/>
      <c r="W20" s="72"/>
      <c r="X20" s="72"/>
    </row>
    <row r="21" spans="1:24" ht="15">
      <c r="A21" s="85">
        <v>8</v>
      </c>
      <c r="B21" s="86" t="s">
        <v>20</v>
      </c>
      <c r="C21" s="20" t="s">
        <v>12</v>
      </c>
      <c r="D21" s="47"/>
      <c r="E21" s="74">
        <v>-0.085</v>
      </c>
      <c r="F21" s="74">
        <v>-0.116</v>
      </c>
      <c r="G21" s="74">
        <v>-0.104</v>
      </c>
      <c r="H21" s="74">
        <v>-0.105</v>
      </c>
      <c r="I21" s="74">
        <v>-0.1</v>
      </c>
      <c r="J21" s="74"/>
      <c r="K21" s="74">
        <v>-0.09</v>
      </c>
      <c r="L21" s="74">
        <v>-0.082</v>
      </c>
      <c r="M21" s="74"/>
      <c r="N21" s="75">
        <v>-0.086</v>
      </c>
      <c r="O21" s="75">
        <v>-0.076</v>
      </c>
      <c r="P21" s="75"/>
      <c r="Q21" s="75">
        <v>-0.083</v>
      </c>
      <c r="R21" s="75">
        <v>-0.07</v>
      </c>
      <c r="S21" s="75"/>
      <c r="T21" s="75">
        <v>-0.078</v>
      </c>
      <c r="U21" s="75">
        <v>-0.065</v>
      </c>
      <c r="V21" s="21"/>
      <c r="W21" s="72"/>
      <c r="X21" s="72"/>
    </row>
    <row r="22" spans="1:24" ht="15">
      <c r="A22" s="85"/>
      <c r="B22" s="86"/>
      <c r="C22" s="20" t="s">
        <v>6</v>
      </c>
      <c r="D22" s="21"/>
      <c r="E22" s="75">
        <v>98.8</v>
      </c>
      <c r="F22" s="79">
        <f>F21/E21%</f>
        <v>136.47058823529412</v>
      </c>
      <c r="G22" s="79">
        <f>G21/F21%</f>
        <v>89.6551724137931</v>
      </c>
      <c r="H22" s="79">
        <f>H21/G21%</f>
        <v>100.96153846153847</v>
      </c>
      <c r="I22" s="79">
        <f>I21/G21%</f>
        <v>96.15384615384617</v>
      </c>
      <c r="J22" s="79"/>
      <c r="K22" s="79">
        <f>K21/H21%</f>
        <v>85.71428571428572</v>
      </c>
      <c r="L22" s="79">
        <f>L21/I21%</f>
        <v>82</v>
      </c>
      <c r="M22" s="79"/>
      <c r="N22" s="79">
        <f>N21/K21%</f>
        <v>95.55555555555556</v>
      </c>
      <c r="O22" s="79">
        <f>O21/L21%</f>
        <v>92.6829268292683</v>
      </c>
      <c r="P22" s="79"/>
      <c r="Q22" s="79">
        <f>Q21/N21%</f>
        <v>96.51162790697676</v>
      </c>
      <c r="R22" s="79">
        <f>R21/O21%</f>
        <v>92.10526315789475</v>
      </c>
      <c r="S22" s="79"/>
      <c r="T22" s="79">
        <f>T21/Q21%</f>
        <v>93.97590361445783</v>
      </c>
      <c r="U22" s="79">
        <f>U21/R21%</f>
        <v>92.85714285714285</v>
      </c>
      <c r="V22" s="21"/>
      <c r="W22" s="72"/>
      <c r="X22" s="72"/>
    </row>
    <row r="23" spans="1:24" ht="18.75" customHeight="1">
      <c r="A23" s="20">
        <v>9</v>
      </c>
      <c r="B23" s="45" t="s">
        <v>50</v>
      </c>
      <c r="C23" s="20" t="s">
        <v>72</v>
      </c>
      <c r="D23" s="21"/>
      <c r="E23" s="75">
        <v>-14.6</v>
      </c>
      <c r="F23" s="75">
        <v>-20.6</v>
      </c>
      <c r="G23" s="75">
        <v>-19.1</v>
      </c>
      <c r="H23" s="75">
        <v>-19.9</v>
      </c>
      <c r="I23" s="75">
        <v>-19</v>
      </c>
      <c r="J23" s="75"/>
      <c r="K23" s="75">
        <v>-17.6</v>
      </c>
      <c r="L23" s="75">
        <v>-16</v>
      </c>
      <c r="M23" s="75"/>
      <c r="N23" s="75">
        <v>-17.4</v>
      </c>
      <c r="O23" s="75">
        <v>-15.3</v>
      </c>
      <c r="P23" s="75"/>
      <c r="Q23" s="75">
        <v>-17.3</v>
      </c>
      <c r="R23" s="75">
        <v>-14.5</v>
      </c>
      <c r="S23" s="75"/>
      <c r="T23" s="75">
        <v>-16.7</v>
      </c>
      <c r="U23" s="75">
        <v>-13.8</v>
      </c>
      <c r="V23" s="21"/>
      <c r="W23" s="72"/>
      <c r="X23" s="72"/>
    </row>
    <row r="24" spans="1:24" ht="18.75" customHeight="1">
      <c r="A24" s="100" t="s">
        <v>155</v>
      </c>
      <c r="B24" s="101"/>
      <c r="C24" s="20"/>
      <c r="D24" s="21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21"/>
      <c r="W24" s="72"/>
      <c r="X24" s="72"/>
    </row>
    <row r="25" spans="1:24" ht="16.5" customHeight="1">
      <c r="A25" s="85">
        <v>10</v>
      </c>
      <c r="B25" s="86" t="s">
        <v>83</v>
      </c>
      <c r="C25" s="20" t="s">
        <v>39</v>
      </c>
      <c r="D25" s="21"/>
      <c r="E25" s="75">
        <v>2132</v>
      </c>
      <c r="F25" s="75">
        <v>2085</v>
      </c>
      <c r="G25" s="75">
        <v>2041</v>
      </c>
      <c r="H25" s="75">
        <v>2000</v>
      </c>
      <c r="I25" s="75">
        <v>2005</v>
      </c>
      <c r="J25" s="75"/>
      <c r="K25" s="75">
        <v>1970</v>
      </c>
      <c r="L25" s="75">
        <v>1975</v>
      </c>
      <c r="M25" s="75"/>
      <c r="N25" s="75">
        <v>1940</v>
      </c>
      <c r="O25" s="75">
        <v>1943</v>
      </c>
      <c r="P25" s="75"/>
      <c r="Q25" s="75">
        <v>1900</v>
      </c>
      <c r="R25" s="75">
        <v>1905</v>
      </c>
      <c r="S25" s="75"/>
      <c r="T25" s="75">
        <v>1880</v>
      </c>
      <c r="U25" s="75">
        <v>1885</v>
      </c>
      <c r="V25" s="21"/>
      <c r="W25" s="72"/>
      <c r="X25" s="72"/>
    </row>
    <row r="26" spans="1:24" ht="19.5" customHeight="1">
      <c r="A26" s="85"/>
      <c r="B26" s="86"/>
      <c r="C26" s="20" t="s">
        <v>6</v>
      </c>
      <c r="D26" s="21"/>
      <c r="E26" s="75">
        <v>97.8</v>
      </c>
      <c r="F26" s="79">
        <f>F25/E25%</f>
        <v>97.79549718574108</v>
      </c>
      <c r="G26" s="79">
        <f>G25/F25%</f>
        <v>97.88968824940048</v>
      </c>
      <c r="H26" s="79">
        <f>H25/G25%</f>
        <v>97.99118079372856</v>
      </c>
      <c r="I26" s="79">
        <f>I25/G25%</f>
        <v>98.23615874571288</v>
      </c>
      <c r="J26" s="79"/>
      <c r="K26" s="79">
        <f>K25/H25%</f>
        <v>98.5</v>
      </c>
      <c r="L26" s="79">
        <f>L25/I25%</f>
        <v>98.50374064837905</v>
      </c>
      <c r="M26" s="79"/>
      <c r="N26" s="79">
        <f>N25/K25%</f>
        <v>98.4771573604061</v>
      </c>
      <c r="O26" s="79">
        <f>O25/L25%</f>
        <v>98.37974683544304</v>
      </c>
      <c r="P26" s="79"/>
      <c r="Q26" s="79">
        <f>Q25/N25%</f>
        <v>97.93814432989691</v>
      </c>
      <c r="R26" s="79">
        <f>R25/O25%</f>
        <v>98.04426145136387</v>
      </c>
      <c r="S26" s="79"/>
      <c r="T26" s="79">
        <f>T25/Q25%</f>
        <v>98.94736842105263</v>
      </c>
      <c r="U26" s="79">
        <f>U25/R25%</f>
        <v>98.9501312335958</v>
      </c>
      <c r="V26" s="21"/>
      <c r="W26" s="72"/>
      <c r="X26" s="72"/>
    </row>
    <row r="27" spans="1:24" ht="33" customHeight="1">
      <c r="A27" s="20">
        <v>11</v>
      </c>
      <c r="B27" s="45" t="s">
        <v>85</v>
      </c>
      <c r="C27" s="20" t="s">
        <v>39</v>
      </c>
      <c r="D27" s="21"/>
      <c r="E27" s="75">
        <v>425</v>
      </c>
      <c r="F27" s="75">
        <v>430</v>
      </c>
      <c r="G27" s="75">
        <v>410</v>
      </c>
      <c r="H27" s="75">
        <v>405</v>
      </c>
      <c r="I27" s="75">
        <v>415</v>
      </c>
      <c r="J27" s="75"/>
      <c r="K27" s="75">
        <v>410</v>
      </c>
      <c r="L27" s="75">
        <v>420</v>
      </c>
      <c r="M27" s="75"/>
      <c r="N27" s="75">
        <v>415</v>
      </c>
      <c r="O27" s="75">
        <v>425</v>
      </c>
      <c r="P27" s="75"/>
      <c r="Q27" s="75">
        <v>420</v>
      </c>
      <c r="R27" s="75">
        <v>430</v>
      </c>
      <c r="S27" s="75"/>
      <c r="T27" s="75">
        <v>425</v>
      </c>
      <c r="U27" s="75">
        <v>430</v>
      </c>
      <c r="V27" s="21"/>
      <c r="W27" s="72"/>
      <c r="X27" s="72"/>
    </row>
    <row r="28" spans="1:24" ht="33.75" customHeight="1">
      <c r="A28" s="48">
        <v>12</v>
      </c>
      <c r="B28" s="49" t="s">
        <v>170</v>
      </c>
      <c r="C28" s="20" t="s">
        <v>39</v>
      </c>
      <c r="D28" s="21"/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/>
      <c r="K28" s="75">
        <v>0</v>
      </c>
      <c r="L28" s="75">
        <v>0</v>
      </c>
      <c r="M28" s="75"/>
      <c r="N28" s="75">
        <v>0</v>
      </c>
      <c r="O28" s="75">
        <v>0</v>
      </c>
      <c r="P28" s="75"/>
      <c r="Q28" s="75">
        <v>0</v>
      </c>
      <c r="R28" s="75">
        <v>0</v>
      </c>
      <c r="S28" s="75"/>
      <c r="T28" s="75">
        <v>0</v>
      </c>
      <c r="U28" s="75">
        <v>0</v>
      </c>
      <c r="V28" s="21"/>
      <c r="W28" s="72"/>
      <c r="X28" s="72"/>
    </row>
    <row r="29" spans="1:24" ht="29.25" customHeight="1">
      <c r="A29" s="20">
        <v>13</v>
      </c>
      <c r="B29" s="45" t="s">
        <v>106</v>
      </c>
      <c r="C29" s="20" t="s">
        <v>61</v>
      </c>
      <c r="D29" s="21"/>
      <c r="E29" s="75">
        <v>2328</v>
      </c>
      <c r="F29" s="75">
        <v>2294</v>
      </c>
      <c r="G29" s="75">
        <v>2255</v>
      </c>
      <c r="H29" s="75">
        <v>2230</v>
      </c>
      <c r="I29" s="75">
        <v>2260</v>
      </c>
      <c r="J29" s="75"/>
      <c r="K29" s="75">
        <v>2215</v>
      </c>
      <c r="L29" s="75">
        <v>2246</v>
      </c>
      <c r="M29" s="75"/>
      <c r="N29" s="75">
        <v>2193</v>
      </c>
      <c r="O29" s="75">
        <v>2223</v>
      </c>
      <c r="P29" s="75"/>
      <c r="Q29" s="75">
        <v>2165</v>
      </c>
      <c r="R29" s="75">
        <v>2195</v>
      </c>
      <c r="S29" s="75"/>
      <c r="T29" s="75">
        <v>2150</v>
      </c>
      <c r="U29" s="75">
        <v>2180</v>
      </c>
      <c r="V29" s="21"/>
      <c r="W29" s="72"/>
      <c r="X29" s="72"/>
    </row>
    <row r="30" spans="1:24" ht="33.75" customHeight="1">
      <c r="A30" s="20">
        <v>14</v>
      </c>
      <c r="B30" s="45" t="s">
        <v>63</v>
      </c>
      <c r="C30" s="20" t="s">
        <v>7</v>
      </c>
      <c r="D30" s="21"/>
      <c r="E30" s="79">
        <f>E29/(E29+E31)%</f>
        <v>86.70391061452513</v>
      </c>
      <c r="F30" s="79">
        <f>F29/(F29+F31)%</f>
        <v>87.62414056531703</v>
      </c>
      <c r="G30" s="79">
        <f>G29/(G29+G31)%</f>
        <v>88.32745789267528</v>
      </c>
      <c r="H30" s="79">
        <f aca="true" t="shared" si="4" ref="H30:U30">H29/(H29+H31)%</f>
        <v>88.63275039745628</v>
      </c>
      <c r="I30" s="79">
        <f>I29/(I29+I31)%</f>
        <v>89.18705603788477</v>
      </c>
      <c r="J30" s="79" t="e">
        <f t="shared" si="4"/>
        <v>#DIV/0!</v>
      </c>
      <c r="K30" s="79">
        <f t="shared" si="4"/>
        <v>89.2066049134112</v>
      </c>
      <c r="L30" s="79">
        <f t="shared" si="4"/>
        <v>89.6964856230032</v>
      </c>
      <c r="M30" s="79" t="e">
        <f t="shared" si="4"/>
        <v>#DIV/0!</v>
      </c>
      <c r="N30" s="79">
        <f t="shared" si="4"/>
        <v>89.69325153374233</v>
      </c>
      <c r="O30" s="79">
        <f t="shared" si="4"/>
        <v>90.21915584415584</v>
      </c>
      <c r="P30" s="79" t="e">
        <f t="shared" si="4"/>
        <v>#DIV/0!</v>
      </c>
      <c r="Q30" s="79">
        <f t="shared" si="4"/>
        <v>90.05823627287855</v>
      </c>
      <c r="R30" s="79">
        <f t="shared" si="4"/>
        <v>90.51546391752578</v>
      </c>
      <c r="S30" s="79" t="e">
        <f t="shared" si="4"/>
        <v>#DIV/0!</v>
      </c>
      <c r="T30" s="79">
        <f t="shared" si="4"/>
        <v>90.45014724442575</v>
      </c>
      <c r="U30" s="79">
        <f t="shared" si="4"/>
        <v>91.02296450939457</v>
      </c>
      <c r="V30" s="21"/>
      <c r="W30" s="72"/>
      <c r="X30" s="72"/>
    </row>
    <row r="31" spans="1:24" ht="19.5" customHeight="1">
      <c r="A31" s="20">
        <v>15</v>
      </c>
      <c r="B31" s="45" t="s">
        <v>64</v>
      </c>
      <c r="C31" s="20" t="s">
        <v>65</v>
      </c>
      <c r="D31" s="21"/>
      <c r="E31" s="75">
        <v>357</v>
      </c>
      <c r="F31" s="75">
        <v>324</v>
      </c>
      <c r="G31" s="75">
        <v>298</v>
      </c>
      <c r="H31" s="75">
        <v>286</v>
      </c>
      <c r="I31" s="75">
        <v>274</v>
      </c>
      <c r="J31" s="75"/>
      <c r="K31" s="75">
        <v>268</v>
      </c>
      <c r="L31" s="75">
        <v>258</v>
      </c>
      <c r="M31" s="75"/>
      <c r="N31" s="75">
        <v>252</v>
      </c>
      <c r="O31" s="75">
        <v>241</v>
      </c>
      <c r="P31" s="75"/>
      <c r="Q31" s="75">
        <v>239</v>
      </c>
      <c r="R31" s="75">
        <v>230</v>
      </c>
      <c r="S31" s="75"/>
      <c r="T31" s="75">
        <v>227</v>
      </c>
      <c r="U31" s="75">
        <v>215</v>
      </c>
      <c r="V31" s="21"/>
      <c r="W31" s="72"/>
      <c r="X31" s="72"/>
    </row>
    <row r="32" spans="1:24" ht="18" customHeight="1">
      <c r="A32" s="20">
        <v>16</v>
      </c>
      <c r="B32" s="45" t="s">
        <v>66</v>
      </c>
      <c r="C32" s="20" t="s">
        <v>39</v>
      </c>
      <c r="D32" s="21"/>
      <c r="E32" s="75">
        <v>2396</v>
      </c>
      <c r="F32" s="75">
        <v>2353</v>
      </c>
      <c r="G32" s="75">
        <v>2309</v>
      </c>
      <c r="H32" s="75">
        <v>2277</v>
      </c>
      <c r="I32" s="75">
        <v>2273</v>
      </c>
      <c r="J32" s="75"/>
      <c r="K32" s="75">
        <v>2229</v>
      </c>
      <c r="L32" s="75">
        <v>2228</v>
      </c>
      <c r="M32" s="75"/>
      <c r="N32" s="75">
        <v>2173</v>
      </c>
      <c r="O32" s="75">
        <v>2172</v>
      </c>
      <c r="P32" s="75"/>
      <c r="Q32" s="75">
        <v>2117</v>
      </c>
      <c r="R32" s="75">
        <v>2116</v>
      </c>
      <c r="S32" s="75"/>
      <c r="T32" s="75">
        <v>2072</v>
      </c>
      <c r="U32" s="75">
        <v>2070</v>
      </c>
      <c r="V32" s="21"/>
      <c r="W32" s="72"/>
      <c r="X32" s="72"/>
    </row>
    <row r="33" spans="1:24" ht="27" customHeight="1">
      <c r="A33" s="20">
        <v>17</v>
      </c>
      <c r="B33" s="45" t="s">
        <v>171</v>
      </c>
      <c r="C33" s="20" t="s">
        <v>39</v>
      </c>
      <c r="D33" s="21"/>
      <c r="E33" s="75">
        <v>2251</v>
      </c>
      <c r="F33" s="75">
        <v>2191</v>
      </c>
      <c r="G33" s="75">
        <v>2130</v>
      </c>
      <c r="H33" s="75">
        <v>2062</v>
      </c>
      <c r="I33" s="75">
        <v>2056</v>
      </c>
      <c r="J33" s="75"/>
      <c r="K33" s="75">
        <v>1994</v>
      </c>
      <c r="L33" s="75">
        <v>1992</v>
      </c>
      <c r="M33" s="75"/>
      <c r="N33" s="75">
        <v>1940</v>
      </c>
      <c r="O33" s="75">
        <v>1947</v>
      </c>
      <c r="P33" s="75"/>
      <c r="Q33" s="75">
        <v>1890</v>
      </c>
      <c r="R33" s="75">
        <v>1900</v>
      </c>
      <c r="S33" s="75"/>
      <c r="T33" s="75">
        <v>1850</v>
      </c>
      <c r="U33" s="75">
        <v>1855</v>
      </c>
      <c r="V33" s="21"/>
      <c r="W33" s="72"/>
      <c r="X33" s="72"/>
    </row>
    <row r="34" spans="1:24" ht="43.5" customHeight="1">
      <c r="A34" s="20">
        <v>18</v>
      </c>
      <c r="B34" s="45" t="s">
        <v>67</v>
      </c>
      <c r="C34" s="20" t="s">
        <v>7</v>
      </c>
      <c r="D34" s="21"/>
      <c r="E34" s="79">
        <f>E29/E32%</f>
        <v>97.16193656093489</v>
      </c>
      <c r="F34" s="79">
        <f>F29/F32%</f>
        <v>97.49256268593285</v>
      </c>
      <c r="G34" s="79">
        <f aca="true" t="shared" si="5" ref="G34:U34">G29/G32%</f>
        <v>97.66132524902555</v>
      </c>
      <c r="H34" s="79">
        <f>H29/H32%</f>
        <v>97.9358805445762</v>
      </c>
      <c r="I34" s="79">
        <f t="shared" si="5"/>
        <v>99.42806863176419</v>
      </c>
      <c r="J34" s="79" t="e">
        <f t="shared" si="5"/>
        <v>#DIV/0!</v>
      </c>
      <c r="K34" s="79">
        <f t="shared" si="5"/>
        <v>99.37191565724541</v>
      </c>
      <c r="L34" s="79">
        <f t="shared" si="5"/>
        <v>100.80789946140035</v>
      </c>
      <c r="M34" s="79" t="e">
        <f t="shared" si="5"/>
        <v>#DIV/0!</v>
      </c>
      <c r="N34" s="79">
        <f t="shared" si="5"/>
        <v>100.92038656235619</v>
      </c>
      <c r="O34" s="79">
        <f t="shared" si="5"/>
        <v>102.34806629834254</v>
      </c>
      <c r="P34" s="79" t="e">
        <f t="shared" si="5"/>
        <v>#DIV/0!</v>
      </c>
      <c r="Q34" s="79">
        <f t="shared" si="5"/>
        <v>102.26735947094944</v>
      </c>
      <c r="R34" s="79">
        <f t="shared" si="5"/>
        <v>103.73345935727788</v>
      </c>
      <c r="S34" s="79" t="e">
        <f t="shared" si="5"/>
        <v>#DIV/0!</v>
      </c>
      <c r="T34" s="79">
        <f t="shared" si="5"/>
        <v>103.76447876447877</v>
      </c>
      <c r="U34" s="79">
        <f t="shared" si="5"/>
        <v>105.31400966183575</v>
      </c>
      <c r="V34" s="21"/>
      <c r="W34" s="72"/>
      <c r="X34" s="72"/>
    </row>
    <row r="35" spans="1:24" ht="33" customHeight="1">
      <c r="A35" s="20">
        <v>19</v>
      </c>
      <c r="B35" s="45" t="s">
        <v>69</v>
      </c>
      <c r="C35" s="20" t="s">
        <v>39</v>
      </c>
      <c r="D35" s="21"/>
      <c r="E35" s="75">
        <v>2473</v>
      </c>
      <c r="F35" s="75">
        <v>2420</v>
      </c>
      <c r="G35" s="75">
        <v>2370</v>
      </c>
      <c r="H35" s="75">
        <v>2316</v>
      </c>
      <c r="I35" s="75">
        <v>2331</v>
      </c>
      <c r="J35" s="75"/>
      <c r="K35" s="75">
        <v>2276</v>
      </c>
      <c r="L35" s="75">
        <v>2300</v>
      </c>
      <c r="M35" s="75"/>
      <c r="N35" s="75">
        <v>2242</v>
      </c>
      <c r="O35" s="75">
        <v>2254</v>
      </c>
      <c r="P35" s="75"/>
      <c r="Q35" s="75">
        <v>2200</v>
      </c>
      <c r="R35" s="75">
        <v>2210</v>
      </c>
      <c r="S35" s="75"/>
      <c r="T35" s="75">
        <v>2150</v>
      </c>
      <c r="U35" s="75">
        <v>2165</v>
      </c>
      <c r="V35" s="21"/>
      <c r="W35" s="72"/>
      <c r="X35" s="72"/>
    </row>
    <row r="36" spans="1:24" ht="35.25" customHeight="1">
      <c r="A36" s="20">
        <v>20</v>
      </c>
      <c r="B36" s="45" t="s">
        <v>68</v>
      </c>
      <c r="C36" s="20" t="s">
        <v>39</v>
      </c>
      <c r="D36" s="21"/>
      <c r="E36" s="75">
        <v>38</v>
      </c>
      <c r="F36" s="75">
        <v>36</v>
      </c>
      <c r="G36" s="75">
        <v>58</v>
      </c>
      <c r="H36" s="75">
        <v>43</v>
      </c>
      <c r="I36" s="75">
        <v>42</v>
      </c>
      <c r="J36" s="75"/>
      <c r="K36" s="75">
        <v>40</v>
      </c>
      <c r="L36" s="75">
        <v>38</v>
      </c>
      <c r="M36" s="75"/>
      <c r="N36" s="75">
        <v>37</v>
      </c>
      <c r="O36" s="75">
        <v>36</v>
      </c>
      <c r="P36" s="75"/>
      <c r="Q36" s="75">
        <v>34</v>
      </c>
      <c r="R36" s="75">
        <v>33</v>
      </c>
      <c r="S36" s="75"/>
      <c r="T36" s="75">
        <v>33</v>
      </c>
      <c r="U36" s="75">
        <v>32</v>
      </c>
      <c r="V36" s="21"/>
      <c r="W36" s="72"/>
      <c r="X36" s="72"/>
    </row>
    <row r="37" spans="1:24" ht="45.75" customHeight="1">
      <c r="A37" s="20">
        <v>21</v>
      </c>
      <c r="B37" s="45" t="s">
        <v>70</v>
      </c>
      <c r="C37" s="20" t="s">
        <v>7</v>
      </c>
      <c r="D37" s="21"/>
      <c r="E37" s="79">
        <f>E36/E35%</f>
        <v>1.5365952284674484</v>
      </c>
      <c r="F37" s="79">
        <f aca="true" t="shared" si="6" ref="F37:U37">F36/F35%</f>
        <v>1.4876033057851241</v>
      </c>
      <c r="G37" s="79">
        <f>G36/G35%</f>
        <v>2.4472573839662446</v>
      </c>
      <c r="H37" s="79">
        <f t="shared" si="6"/>
        <v>1.8566493955094991</v>
      </c>
      <c r="I37" s="79">
        <f t="shared" si="6"/>
        <v>1.8018018018018018</v>
      </c>
      <c r="J37" s="79" t="e">
        <f t="shared" si="6"/>
        <v>#DIV/0!</v>
      </c>
      <c r="K37" s="79">
        <f t="shared" si="6"/>
        <v>1.757469244288225</v>
      </c>
      <c r="L37" s="79">
        <f>L36/L35%</f>
        <v>1.6521739130434783</v>
      </c>
      <c r="M37" s="79" t="e">
        <f t="shared" si="6"/>
        <v>#DIV/0!</v>
      </c>
      <c r="N37" s="79">
        <f t="shared" si="6"/>
        <v>1.6503122212310435</v>
      </c>
      <c r="O37" s="79">
        <f t="shared" si="6"/>
        <v>1.5971606033717836</v>
      </c>
      <c r="P37" s="79" t="e">
        <f t="shared" si="6"/>
        <v>#DIV/0!</v>
      </c>
      <c r="Q37" s="79">
        <f t="shared" si="6"/>
        <v>1.5454545454545454</v>
      </c>
      <c r="R37" s="79">
        <f t="shared" si="6"/>
        <v>1.4932126696832577</v>
      </c>
      <c r="S37" s="79" t="e">
        <f t="shared" si="6"/>
        <v>#DIV/0!</v>
      </c>
      <c r="T37" s="79">
        <f t="shared" si="6"/>
        <v>1.5348837209302326</v>
      </c>
      <c r="U37" s="79">
        <f t="shared" si="6"/>
        <v>1.4780600461893765</v>
      </c>
      <c r="V37" s="21"/>
      <c r="W37" s="72"/>
      <c r="X37" s="72"/>
    </row>
    <row r="38" spans="1:24" ht="60">
      <c r="A38" s="23">
        <v>22</v>
      </c>
      <c r="B38" s="19" t="s">
        <v>90</v>
      </c>
      <c r="C38" s="23" t="s">
        <v>7</v>
      </c>
      <c r="D38" s="21"/>
      <c r="E38" s="79">
        <f>(E42+E41)/E32%</f>
        <v>32.76293823038397</v>
      </c>
      <c r="F38" s="79">
        <f aca="true" t="shared" si="7" ref="F38:U38">(F42+F41)/F32%</f>
        <v>34.97662558436039</v>
      </c>
      <c r="G38" s="79">
        <f t="shared" si="7"/>
        <v>36.20614984841923</v>
      </c>
      <c r="H38" s="79">
        <f t="shared" si="7"/>
        <v>37.066315327184896</v>
      </c>
      <c r="I38" s="79">
        <f t="shared" si="7"/>
        <v>37.307523097228334</v>
      </c>
      <c r="J38" s="79" t="e">
        <f t="shared" si="7"/>
        <v>#DIV/0!</v>
      </c>
      <c r="K38" s="79">
        <f t="shared" si="7"/>
        <v>37.95423956931359</v>
      </c>
      <c r="L38" s="79">
        <f t="shared" si="7"/>
        <v>38.24057450628366</v>
      </c>
      <c r="M38" s="79" t="e">
        <f t="shared" si="7"/>
        <v>#DIV/0!</v>
      </c>
      <c r="N38" s="79">
        <f t="shared" si="7"/>
        <v>38.88633225954901</v>
      </c>
      <c r="O38" s="79">
        <f t="shared" si="7"/>
        <v>39.042357274401475</v>
      </c>
      <c r="P38" s="79" t="e">
        <f t="shared" si="7"/>
        <v>#DIV/0!</v>
      </c>
      <c r="Q38" s="79">
        <f t="shared" si="7"/>
        <v>40.34010392064241</v>
      </c>
      <c r="R38" s="79">
        <f t="shared" si="7"/>
        <v>40.406427221172024</v>
      </c>
      <c r="S38" s="79" t="e">
        <f t="shared" si="7"/>
        <v>#DIV/0!</v>
      </c>
      <c r="T38" s="79">
        <f t="shared" si="7"/>
        <v>41.361003861003866</v>
      </c>
      <c r="U38" s="79">
        <f t="shared" si="7"/>
        <v>41.40096618357488</v>
      </c>
      <c r="V38" s="21"/>
      <c r="W38" s="72"/>
      <c r="X38" s="72"/>
    </row>
    <row r="39" spans="1:24" ht="36.75" customHeight="1">
      <c r="A39" s="100" t="s">
        <v>157</v>
      </c>
      <c r="B39" s="101"/>
      <c r="C39" s="20"/>
      <c r="D39" s="21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21"/>
      <c r="W39" s="72"/>
      <c r="X39" s="72"/>
    </row>
    <row r="40" spans="1:24" ht="45.75" customHeight="1">
      <c r="A40" s="42">
        <v>23</v>
      </c>
      <c r="B40" s="45" t="s">
        <v>102</v>
      </c>
      <c r="C40" s="20" t="s">
        <v>103</v>
      </c>
      <c r="D40" s="21"/>
      <c r="E40" s="75">
        <v>40</v>
      </c>
      <c r="F40" s="75">
        <v>40</v>
      </c>
      <c r="G40" s="75">
        <v>40</v>
      </c>
      <c r="H40" s="75">
        <v>40</v>
      </c>
      <c r="I40" s="75">
        <v>41</v>
      </c>
      <c r="J40" s="75"/>
      <c r="K40" s="75">
        <v>38</v>
      </c>
      <c r="L40" s="75">
        <v>39</v>
      </c>
      <c r="M40" s="75"/>
      <c r="N40" s="75">
        <v>37</v>
      </c>
      <c r="O40" s="75">
        <v>38</v>
      </c>
      <c r="P40" s="75"/>
      <c r="Q40" s="75">
        <v>39</v>
      </c>
      <c r="R40" s="75">
        <v>40</v>
      </c>
      <c r="S40" s="75"/>
      <c r="T40" s="75">
        <v>40</v>
      </c>
      <c r="U40" s="75">
        <v>41</v>
      </c>
      <c r="V40" s="21"/>
      <c r="W40" s="72"/>
      <c r="X40" s="72"/>
    </row>
    <row r="41" spans="1:24" ht="28.5" customHeight="1">
      <c r="A41" s="42">
        <v>24</v>
      </c>
      <c r="B41" s="45" t="s">
        <v>169</v>
      </c>
      <c r="C41" s="20" t="s">
        <v>103</v>
      </c>
      <c r="D41" s="21"/>
      <c r="E41" s="75">
        <v>157</v>
      </c>
      <c r="F41" s="75">
        <v>130</v>
      </c>
      <c r="G41" s="75">
        <v>135</v>
      </c>
      <c r="H41" s="75">
        <v>140</v>
      </c>
      <c r="I41" s="75">
        <v>142</v>
      </c>
      <c r="J41" s="75"/>
      <c r="K41" s="75">
        <v>141</v>
      </c>
      <c r="L41" s="75">
        <v>144</v>
      </c>
      <c r="M41" s="75"/>
      <c r="N41" s="75">
        <v>138</v>
      </c>
      <c r="O41" s="75">
        <v>140</v>
      </c>
      <c r="P41" s="75"/>
      <c r="Q41" s="75">
        <v>144</v>
      </c>
      <c r="R41" s="75">
        <v>146</v>
      </c>
      <c r="S41" s="75"/>
      <c r="T41" s="75">
        <v>145</v>
      </c>
      <c r="U41" s="75">
        <v>147</v>
      </c>
      <c r="V41" s="21"/>
      <c r="W41" s="72"/>
      <c r="X41" s="72"/>
    </row>
    <row r="42" spans="1:24" ht="45">
      <c r="A42" s="43">
        <v>25</v>
      </c>
      <c r="B42" s="45" t="s">
        <v>104</v>
      </c>
      <c r="C42" s="20" t="s">
        <v>39</v>
      </c>
      <c r="D42" s="21"/>
      <c r="E42" s="75">
        <v>628</v>
      </c>
      <c r="F42" s="75">
        <v>693</v>
      </c>
      <c r="G42" s="75">
        <v>701</v>
      </c>
      <c r="H42" s="75">
        <v>704</v>
      </c>
      <c r="I42" s="75">
        <v>706</v>
      </c>
      <c r="J42" s="75"/>
      <c r="K42" s="75">
        <v>705</v>
      </c>
      <c r="L42" s="75">
        <v>708</v>
      </c>
      <c r="M42" s="75"/>
      <c r="N42" s="75">
        <v>707</v>
      </c>
      <c r="O42" s="75">
        <v>708</v>
      </c>
      <c r="P42" s="75"/>
      <c r="Q42" s="75">
        <v>710</v>
      </c>
      <c r="R42" s="75">
        <v>709</v>
      </c>
      <c r="S42" s="75"/>
      <c r="T42" s="75">
        <v>712</v>
      </c>
      <c r="U42" s="75">
        <v>710</v>
      </c>
      <c r="V42" s="21"/>
      <c r="W42" s="72"/>
      <c r="X42" s="72"/>
    </row>
    <row r="43" spans="1:24" ht="20.25" customHeight="1">
      <c r="A43" s="102">
        <v>26</v>
      </c>
      <c r="B43" s="104" t="s">
        <v>141</v>
      </c>
      <c r="C43" s="50" t="s">
        <v>52</v>
      </c>
      <c r="D43" s="21"/>
      <c r="E43" s="75">
        <v>455215</v>
      </c>
      <c r="F43" s="75">
        <v>466595</v>
      </c>
      <c r="G43" s="75">
        <v>478592</v>
      </c>
      <c r="H43" s="75">
        <v>491578</v>
      </c>
      <c r="I43" s="75">
        <v>491872</v>
      </c>
      <c r="J43" s="75"/>
      <c r="K43" s="75">
        <v>505799</v>
      </c>
      <c r="L43" s="75">
        <v>506559</v>
      </c>
      <c r="M43" s="75"/>
      <c r="N43" s="75">
        <v>520898</v>
      </c>
      <c r="O43" s="75">
        <v>522092</v>
      </c>
      <c r="P43" s="75"/>
      <c r="Q43" s="75">
        <v>536587</v>
      </c>
      <c r="R43" s="75">
        <v>537795</v>
      </c>
      <c r="S43" s="75"/>
      <c r="T43" s="75">
        <v>552980</v>
      </c>
      <c r="U43" s="75">
        <v>554289</v>
      </c>
      <c r="V43" s="21"/>
      <c r="W43" s="72"/>
      <c r="X43" s="72"/>
    </row>
    <row r="44" spans="1:24" ht="28.5" customHeight="1">
      <c r="A44" s="103"/>
      <c r="B44" s="104"/>
      <c r="C44" s="20" t="s">
        <v>6</v>
      </c>
      <c r="D44" s="21"/>
      <c r="E44" s="75">
        <v>102</v>
      </c>
      <c r="F44" s="79">
        <f>F43/E43%</f>
        <v>102.49991762134377</v>
      </c>
      <c r="G44" s="79">
        <f>G43/F43%</f>
        <v>102.57118057415961</v>
      </c>
      <c r="H44" s="79">
        <f>H43/G43%</f>
        <v>102.71337590264777</v>
      </c>
      <c r="I44" s="79">
        <f>I43/G43%</f>
        <v>102.77480609788714</v>
      </c>
      <c r="J44" s="79"/>
      <c r="K44" s="79">
        <f>K43/H43%</f>
        <v>102.89292848744249</v>
      </c>
      <c r="L44" s="79">
        <f>L43/I43%</f>
        <v>102.98593943139679</v>
      </c>
      <c r="M44" s="79"/>
      <c r="N44" s="79">
        <f>N43/K43%</f>
        <v>102.98517790663881</v>
      </c>
      <c r="O44" s="79">
        <f>O43/L43%</f>
        <v>103.06637528895942</v>
      </c>
      <c r="P44" s="79"/>
      <c r="Q44" s="79">
        <f>Q43/N43%</f>
        <v>103.01191404075271</v>
      </c>
      <c r="R44" s="79">
        <f>R43/O43%</f>
        <v>103.0077074538587</v>
      </c>
      <c r="S44" s="79"/>
      <c r="T44" s="79">
        <f>T43/Q43%</f>
        <v>103.05504978689383</v>
      </c>
      <c r="U44" s="79">
        <f>U43/R43%</f>
        <v>103.06696789668926</v>
      </c>
      <c r="V44" s="21"/>
      <c r="W44" s="72"/>
      <c r="X44" s="72"/>
    </row>
    <row r="45" spans="1:24" ht="21.75" customHeight="1">
      <c r="A45" s="89" t="s">
        <v>158</v>
      </c>
      <c r="B45" s="90"/>
      <c r="C45" s="20"/>
      <c r="D45" s="21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21"/>
      <c r="W45" s="72"/>
      <c r="X45" s="72"/>
    </row>
    <row r="46" spans="1:24" ht="21" customHeight="1">
      <c r="A46" s="81">
        <v>27</v>
      </c>
      <c r="B46" s="45" t="s">
        <v>51</v>
      </c>
      <c r="C46" s="20" t="s">
        <v>52</v>
      </c>
      <c r="D46" s="21"/>
      <c r="E46" s="75">
        <v>1159248.7</v>
      </c>
      <c r="F46" s="75">
        <v>1195300.75</v>
      </c>
      <c r="G46" s="75">
        <v>1225364.45</v>
      </c>
      <c r="H46" s="75">
        <v>1251077</v>
      </c>
      <c r="I46" s="75">
        <v>1269576.6</v>
      </c>
      <c r="J46" s="75"/>
      <c r="K46" s="75">
        <v>1291700</v>
      </c>
      <c r="L46" s="75">
        <v>1318012.9</v>
      </c>
      <c r="M46" s="75"/>
      <c r="N46" s="75">
        <v>1344114</v>
      </c>
      <c r="O46" s="75">
        <v>1383387.18</v>
      </c>
      <c r="P46" s="75"/>
      <c r="Q46" s="75">
        <v>1404712</v>
      </c>
      <c r="R46" s="75">
        <v>1423212</v>
      </c>
      <c r="S46" s="75"/>
      <c r="T46" s="75">
        <v>1445335</v>
      </c>
      <c r="U46" s="75">
        <v>1466692</v>
      </c>
      <c r="V46" s="21"/>
      <c r="W46" s="72"/>
      <c r="X46" s="72"/>
    </row>
    <row r="47" spans="1:24" ht="21.75" customHeight="1">
      <c r="A47" s="81">
        <v>28</v>
      </c>
      <c r="B47" s="45" t="s">
        <v>55</v>
      </c>
      <c r="C47" s="20" t="s">
        <v>21</v>
      </c>
      <c r="D47" s="21"/>
      <c r="E47" s="75">
        <v>16352.6</v>
      </c>
      <c r="F47" s="75">
        <v>17385.4</v>
      </c>
      <c r="G47" s="75">
        <v>18446.3</v>
      </c>
      <c r="H47" s="75">
        <v>19491.8</v>
      </c>
      <c r="I47" s="75">
        <v>19772.2</v>
      </c>
      <c r="J47" s="75"/>
      <c r="K47" s="75">
        <v>20828.2</v>
      </c>
      <c r="L47" s="75">
        <v>21226.6</v>
      </c>
      <c r="M47" s="75"/>
      <c r="N47" s="75">
        <v>22411.3</v>
      </c>
      <c r="O47" s="75">
        <v>23017.8</v>
      </c>
      <c r="P47" s="75"/>
      <c r="Q47" s="75">
        <v>24049.2</v>
      </c>
      <c r="R47" s="75">
        <v>24687.5</v>
      </c>
      <c r="S47" s="75"/>
      <c r="T47" s="75">
        <v>25687.4</v>
      </c>
      <c r="U47" s="75">
        <v>26337.6</v>
      </c>
      <c r="V47" s="21"/>
      <c r="W47" s="72"/>
      <c r="X47" s="72"/>
    </row>
    <row r="48" spans="1:24" ht="18.75" customHeight="1">
      <c r="A48" s="122">
        <v>29</v>
      </c>
      <c r="B48" s="86" t="s">
        <v>84</v>
      </c>
      <c r="C48" s="20" t="s">
        <v>52</v>
      </c>
      <c r="D48" s="21"/>
      <c r="E48" s="79">
        <v>461842.9</v>
      </c>
      <c r="F48" s="79">
        <v>511669.7</v>
      </c>
      <c r="G48" s="79">
        <v>535145.5</v>
      </c>
      <c r="H48" s="79">
        <v>559601.8</v>
      </c>
      <c r="I48" s="79">
        <v>563064.2</v>
      </c>
      <c r="J48" s="79"/>
      <c r="K48" s="79">
        <v>593927.6</v>
      </c>
      <c r="L48" s="79">
        <v>601239</v>
      </c>
      <c r="M48" s="79"/>
      <c r="N48" s="79">
        <v>621927.7</v>
      </c>
      <c r="O48" s="79">
        <v>632625.9</v>
      </c>
      <c r="P48" s="79"/>
      <c r="Q48" s="79">
        <v>646524.9</v>
      </c>
      <c r="R48" s="79">
        <v>658490.8</v>
      </c>
      <c r="S48" s="79"/>
      <c r="T48" s="79">
        <v>674332.6</v>
      </c>
      <c r="U48" s="79">
        <v>687960.1</v>
      </c>
      <c r="V48" s="21"/>
      <c r="W48" s="72"/>
      <c r="X48" s="72"/>
    </row>
    <row r="49" spans="1:24" ht="18" customHeight="1">
      <c r="A49" s="122"/>
      <c r="B49" s="86"/>
      <c r="C49" s="20" t="s">
        <v>6</v>
      </c>
      <c r="D49" s="21"/>
      <c r="E49" s="75">
        <v>102.4</v>
      </c>
      <c r="F49" s="79">
        <f>F48/E48%</f>
        <v>110.78869026675521</v>
      </c>
      <c r="G49" s="79">
        <f>G48/F48%</f>
        <v>104.58807703485276</v>
      </c>
      <c r="H49" s="79">
        <f>H48/G48%</f>
        <v>104.57002815122243</v>
      </c>
      <c r="I49" s="79">
        <f>I48/G48%</f>
        <v>105.21702976106498</v>
      </c>
      <c r="J49" s="79"/>
      <c r="K49" s="79">
        <f>K48/H48%</f>
        <v>106.13396883283792</v>
      </c>
      <c r="L49" s="79">
        <f>L48/I48%</f>
        <v>106.77983079016568</v>
      </c>
      <c r="M49" s="79"/>
      <c r="N49" s="79">
        <f>N48/K48%</f>
        <v>104.71439616545855</v>
      </c>
      <c r="O49" s="79">
        <f>O48/L48%</f>
        <v>105.220369936082</v>
      </c>
      <c r="P49" s="79"/>
      <c r="Q49" s="79">
        <f>Q48/N48%</f>
        <v>103.95499348236139</v>
      </c>
      <c r="R49" s="79">
        <f>R48/O48%</f>
        <v>104.08849843169558</v>
      </c>
      <c r="S49" s="79"/>
      <c r="T49" s="79">
        <f>T48/Q48%</f>
        <v>104.30110271081594</v>
      </c>
      <c r="U49" s="79">
        <f>U48/R48%</f>
        <v>104.47527892568885</v>
      </c>
      <c r="V49" s="21"/>
      <c r="W49" s="72"/>
      <c r="X49" s="72"/>
    </row>
    <row r="50" spans="1:24" ht="36" customHeight="1">
      <c r="A50" s="20">
        <v>30</v>
      </c>
      <c r="B50" s="45" t="s">
        <v>82</v>
      </c>
      <c r="C50" s="20" t="s">
        <v>59</v>
      </c>
      <c r="D50" s="21"/>
      <c r="E50" s="75">
        <v>14.5</v>
      </c>
      <c r="F50" s="75">
        <v>14.6</v>
      </c>
      <c r="G50" s="75">
        <v>14.5</v>
      </c>
      <c r="H50" s="75">
        <v>14.4</v>
      </c>
      <c r="I50" s="75">
        <v>14.3</v>
      </c>
      <c r="J50" s="75"/>
      <c r="K50" s="75">
        <v>14.4</v>
      </c>
      <c r="L50" s="75">
        <v>14.3</v>
      </c>
      <c r="M50" s="75"/>
      <c r="N50" s="75">
        <v>14.5</v>
      </c>
      <c r="O50" s="75">
        <v>14.4</v>
      </c>
      <c r="P50" s="75"/>
      <c r="Q50" s="75">
        <v>14.6</v>
      </c>
      <c r="R50" s="75">
        <v>14.5</v>
      </c>
      <c r="S50" s="75"/>
      <c r="T50" s="75">
        <v>14.4</v>
      </c>
      <c r="U50" s="75">
        <v>14.3</v>
      </c>
      <c r="V50" s="21"/>
      <c r="W50" s="72"/>
      <c r="X50" s="72"/>
    </row>
    <row r="51" spans="1:24" ht="23.25" customHeight="1">
      <c r="A51" s="85">
        <v>31</v>
      </c>
      <c r="B51" s="86" t="s">
        <v>168</v>
      </c>
      <c r="C51" s="20" t="s">
        <v>13</v>
      </c>
      <c r="D51" s="21"/>
      <c r="E51" s="75">
        <v>18615</v>
      </c>
      <c r="F51" s="75">
        <v>20973.5</v>
      </c>
      <c r="G51" s="75">
        <v>22242.1</v>
      </c>
      <c r="H51" s="75">
        <v>23442</v>
      </c>
      <c r="I51" s="75">
        <v>23508</v>
      </c>
      <c r="J51" s="75"/>
      <c r="K51" s="75">
        <v>24657</v>
      </c>
      <c r="L51" s="75">
        <v>24927</v>
      </c>
      <c r="M51" s="75"/>
      <c r="N51" s="75">
        <v>26102.3</v>
      </c>
      <c r="O51" s="75">
        <v>26612.2</v>
      </c>
      <c r="P51" s="75"/>
      <c r="Q51" s="75">
        <v>27490.1</v>
      </c>
      <c r="R51" s="75">
        <v>28150.2</v>
      </c>
      <c r="S51" s="75"/>
      <c r="T51" s="75">
        <v>28861.5</v>
      </c>
      <c r="U51" s="75">
        <v>29680.4</v>
      </c>
      <c r="V51" s="21"/>
      <c r="W51" s="72"/>
      <c r="X51" s="72"/>
    </row>
    <row r="52" spans="1:24" ht="20.25" customHeight="1">
      <c r="A52" s="85"/>
      <c r="B52" s="86"/>
      <c r="C52" s="20" t="s">
        <v>6</v>
      </c>
      <c r="D52" s="21"/>
      <c r="E52" s="75">
        <v>100.4</v>
      </c>
      <c r="F52" s="79">
        <f>F51/E51%</f>
        <v>112.66988987375773</v>
      </c>
      <c r="G52" s="79">
        <f>G51/F51%</f>
        <v>106.04858511931722</v>
      </c>
      <c r="H52" s="79">
        <f>H51/G51%</f>
        <v>105.3947244190072</v>
      </c>
      <c r="I52" s="79">
        <f>I51/G51%</f>
        <v>105.69145898993351</v>
      </c>
      <c r="J52" s="79"/>
      <c r="K52" s="79">
        <f>K51/H51%</f>
        <v>105.1830048630663</v>
      </c>
      <c r="L52" s="79">
        <f>L51/I51%</f>
        <v>106.0362429811128</v>
      </c>
      <c r="M52" s="79"/>
      <c r="N52" s="79">
        <f>N51/K51%</f>
        <v>105.86162144624245</v>
      </c>
      <c r="O52" s="79">
        <f>O51/L51%</f>
        <v>106.7605407790749</v>
      </c>
      <c r="P52" s="79"/>
      <c r="Q52" s="79">
        <f>Q51/N51%</f>
        <v>105.31677285143455</v>
      </c>
      <c r="R52" s="79">
        <f>R51/O51%</f>
        <v>105.7793042288875</v>
      </c>
      <c r="S52" s="79"/>
      <c r="T52" s="79">
        <f>T51/Q51%</f>
        <v>104.98870502471799</v>
      </c>
      <c r="U52" s="79">
        <f>U51/R51%</f>
        <v>105.43584059793537</v>
      </c>
      <c r="V52" s="21"/>
      <c r="W52" s="72"/>
      <c r="X52" s="72"/>
    </row>
    <row r="53" spans="1:24" ht="17.25" customHeight="1">
      <c r="A53" s="119" t="s">
        <v>92</v>
      </c>
      <c r="B53" s="120"/>
      <c r="C53" s="20"/>
      <c r="D53" s="21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21"/>
      <c r="W53" s="72"/>
      <c r="X53" s="72"/>
    </row>
    <row r="54" spans="1:24" ht="18.75" customHeight="1">
      <c r="A54" s="85">
        <v>32</v>
      </c>
      <c r="B54" s="86" t="s">
        <v>142</v>
      </c>
      <c r="C54" s="20" t="s">
        <v>28</v>
      </c>
      <c r="D54" s="21"/>
      <c r="E54" s="79">
        <v>629.96</v>
      </c>
      <c r="F54" s="79">
        <f>E54*F55/100*F56/100</f>
        <v>662.30466624</v>
      </c>
      <c r="G54" s="79">
        <f>F54*G55/100*G56/100</f>
        <v>688.7968528896</v>
      </c>
      <c r="H54" s="79">
        <f>G54*H55/100*H56/100</f>
        <v>716.3755900824467</v>
      </c>
      <c r="I54" s="79">
        <f>G54*I55/100*I56/100</f>
        <v>716.782324624078</v>
      </c>
      <c r="J54" s="79"/>
      <c r="K54" s="79">
        <f>H54*K55/100*K56/100</f>
        <v>745.7756442994302</v>
      </c>
      <c r="L54" s="79">
        <f>I54*L55/100*L56/100</f>
        <v>747.740153224592</v>
      </c>
      <c r="M54" s="79"/>
      <c r="N54" s="79">
        <f>K54*N55/100*N56/100</f>
        <v>778.6815030528538</v>
      </c>
      <c r="O54" s="79">
        <f>L54*O55/100*O56/100</f>
        <v>781.9518823251533</v>
      </c>
      <c r="P54" s="79"/>
      <c r="Q54" s="79">
        <f>N54*Q55/100*Q56/100</f>
        <v>813.0392670120548</v>
      </c>
      <c r="R54" s="79">
        <f>O54*R55/100*R56/100</f>
        <v>818.1593822843372</v>
      </c>
      <c r="S54" s="79"/>
      <c r="T54" s="79">
        <f>Q54*T55/100*T56/100</f>
        <v>848.9430810433072</v>
      </c>
      <c r="U54" s="79">
        <f>R54*U55/100*U56/100</f>
        <v>857.7419331992534</v>
      </c>
      <c r="V54" s="21"/>
      <c r="W54" s="72"/>
      <c r="X54" s="72"/>
    </row>
    <row r="55" spans="1:24" ht="30.75" customHeight="1">
      <c r="A55" s="85"/>
      <c r="B55" s="86"/>
      <c r="C55" s="52" t="s">
        <v>23</v>
      </c>
      <c r="D55" s="21"/>
      <c r="E55" s="79">
        <v>100.6</v>
      </c>
      <c r="F55" s="79">
        <v>100.8</v>
      </c>
      <c r="G55" s="79">
        <v>100</v>
      </c>
      <c r="H55" s="79">
        <v>100.1</v>
      </c>
      <c r="I55" s="79">
        <v>100.35</v>
      </c>
      <c r="J55" s="79"/>
      <c r="K55" s="79">
        <v>100.1</v>
      </c>
      <c r="L55" s="79">
        <v>100.5</v>
      </c>
      <c r="M55" s="79"/>
      <c r="N55" s="79">
        <v>100.3</v>
      </c>
      <c r="O55" s="79">
        <v>100.65</v>
      </c>
      <c r="P55" s="79"/>
      <c r="Q55" s="79">
        <v>100.3</v>
      </c>
      <c r="R55" s="79">
        <v>100.8</v>
      </c>
      <c r="S55" s="79"/>
      <c r="T55" s="79">
        <v>100.4</v>
      </c>
      <c r="U55" s="79">
        <v>101</v>
      </c>
      <c r="V55" s="21"/>
      <c r="W55" s="72"/>
      <c r="X55" s="72"/>
    </row>
    <row r="56" spans="1:24" ht="32.25" customHeight="1">
      <c r="A56" s="20">
        <v>33</v>
      </c>
      <c r="B56" s="45" t="s">
        <v>11</v>
      </c>
      <c r="C56" s="20" t="s">
        <v>7</v>
      </c>
      <c r="D56" s="21"/>
      <c r="E56" s="79">
        <v>102</v>
      </c>
      <c r="F56" s="79">
        <v>104.3</v>
      </c>
      <c r="G56" s="79">
        <v>104</v>
      </c>
      <c r="H56" s="79">
        <v>103.9</v>
      </c>
      <c r="I56" s="79">
        <v>103.7</v>
      </c>
      <c r="J56" s="79"/>
      <c r="K56" s="79">
        <v>104</v>
      </c>
      <c r="L56" s="79">
        <v>103.8</v>
      </c>
      <c r="M56" s="79"/>
      <c r="N56" s="79">
        <v>104.1</v>
      </c>
      <c r="O56" s="79">
        <v>103.9</v>
      </c>
      <c r="P56" s="79"/>
      <c r="Q56" s="79">
        <v>104.1</v>
      </c>
      <c r="R56" s="79">
        <v>103.8</v>
      </c>
      <c r="S56" s="79"/>
      <c r="T56" s="79">
        <v>104</v>
      </c>
      <c r="U56" s="79">
        <v>103.8</v>
      </c>
      <c r="V56" s="21"/>
      <c r="W56" s="72"/>
      <c r="X56" s="72"/>
    </row>
    <row r="57" spans="1:24" ht="18.75" customHeight="1">
      <c r="A57" s="85">
        <v>34</v>
      </c>
      <c r="B57" s="86" t="s">
        <v>167</v>
      </c>
      <c r="C57" s="20" t="s">
        <v>28</v>
      </c>
      <c r="D57" s="21"/>
      <c r="E57" s="78">
        <f>12.7*E58/100*E56/100</f>
        <v>12.979908</v>
      </c>
      <c r="F57" s="78">
        <f>E57*F58/100*F56/100</f>
        <v>13.592196220176001</v>
      </c>
      <c r="G57" s="78">
        <f>F57*G58/100*G56/100</f>
        <v>14.13588406898304</v>
      </c>
      <c r="H57" s="78">
        <f>G57*H58/100*H56/100</f>
        <v>14.68718354767338</v>
      </c>
      <c r="I57" s="78">
        <f>G57*I58/100*I56/100</f>
        <v>14.688229603094484</v>
      </c>
      <c r="J57" s="78"/>
      <c r="K57" s="78">
        <f>H57*K58/100*K56/100</f>
        <v>15.274670889580316</v>
      </c>
      <c r="L57" s="78">
        <f>I57*L58/100*L56/100</f>
        <v>15.292121474996112</v>
      </c>
      <c r="M57" s="78"/>
      <c r="N57" s="78">
        <f>K57*N58/100*N56/100</f>
        <v>15.916833328449162</v>
      </c>
      <c r="O57" s="78">
        <f>L57*O58/100*O56/100</f>
        <v>15.952068269371045</v>
      </c>
      <c r="P57" s="78"/>
      <c r="Q57" s="78">
        <f>N57*Q58/100*Q56/100</f>
        <v>16.602562341905408</v>
      </c>
      <c r="R57" s="78">
        <f>O57*R58/100*R56/100</f>
        <v>16.641038097925183</v>
      </c>
      <c r="S57" s="78"/>
      <c r="T57" s="78">
        <f>Q57*T58/100*T56/100</f>
        <v>17.31846483008837</v>
      </c>
      <c r="U57" s="78">
        <f>R57*U58/100*U56/100</f>
        <v>17.377037930920213</v>
      </c>
      <c r="V57" s="21"/>
      <c r="W57" s="72"/>
      <c r="X57" s="72"/>
    </row>
    <row r="58" spans="1:24" ht="30.75" customHeight="1">
      <c r="A58" s="85"/>
      <c r="B58" s="86"/>
      <c r="C58" s="52" t="s">
        <v>41</v>
      </c>
      <c r="D58" s="21"/>
      <c r="E58" s="79">
        <v>100.2</v>
      </c>
      <c r="F58" s="79">
        <v>100.4</v>
      </c>
      <c r="G58" s="79">
        <v>100</v>
      </c>
      <c r="H58" s="79">
        <v>100</v>
      </c>
      <c r="I58" s="79">
        <v>100.2</v>
      </c>
      <c r="J58" s="79"/>
      <c r="K58" s="79">
        <v>100</v>
      </c>
      <c r="L58" s="79">
        <v>100.3</v>
      </c>
      <c r="M58" s="79"/>
      <c r="N58" s="79">
        <v>100.1</v>
      </c>
      <c r="O58" s="79">
        <v>100.4</v>
      </c>
      <c r="P58" s="79"/>
      <c r="Q58" s="79">
        <v>100.2</v>
      </c>
      <c r="R58" s="79">
        <v>100.5</v>
      </c>
      <c r="S58" s="79"/>
      <c r="T58" s="79">
        <v>100.3</v>
      </c>
      <c r="U58" s="79">
        <v>100.6</v>
      </c>
      <c r="V58" s="21"/>
      <c r="W58" s="72"/>
      <c r="X58" s="72"/>
    </row>
    <row r="59" spans="1:24" ht="17.25" customHeight="1">
      <c r="A59" s="87" t="s">
        <v>93</v>
      </c>
      <c r="B59" s="88"/>
      <c r="C59" s="20"/>
      <c r="D59" s="21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21"/>
      <c r="W59" s="72"/>
      <c r="X59" s="72"/>
    </row>
    <row r="60" spans="1:24" ht="24" customHeight="1">
      <c r="A60" s="82">
        <v>35</v>
      </c>
      <c r="B60" s="86" t="s">
        <v>156</v>
      </c>
      <c r="C60" s="20" t="s">
        <v>28</v>
      </c>
      <c r="D60" s="21"/>
      <c r="E60" s="79">
        <f>E65+E67+E69</f>
        <v>771.2</v>
      </c>
      <c r="F60" s="79">
        <f>F65+F67+F69</f>
        <v>791.9</v>
      </c>
      <c r="G60" s="79">
        <f>G65+G67+G69</f>
        <v>856.1</v>
      </c>
      <c r="H60" s="79">
        <f aca="true" t="shared" si="8" ref="H60:U60">H65+H67+H69</f>
        <v>909.8000000000001</v>
      </c>
      <c r="I60" s="79">
        <f t="shared" si="8"/>
        <v>915.9</v>
      </c>
      <c r="J60" s="79">
        <f t="shared" si="8"/>
        <v>0</v>
      </c>
      <c r="K60" s="79">
        <f t="shared" si="8"/>
        <v>954.3</v>
      </c>
      <c r="L60" s="79">
        <f t="shared" si="8"/>
        <v>961.6999999999999</v>
      </c>
      <c r="M60" s="79">
        <f t="shared" si="8"/>
        <v>0</v>
      </c>
      <c r="N60" s="79">
        <f t="shared" si="8"/>
        <v>998.9999999999999</v>
      </c>
      <c r="O60" s="79">
        <f t="shared" si="8"/>
        <v>1008.2</v>
      </c>
      <c r="P60" s="79">
        <f t="shared" si="8"/>
        <v>0</v>
      </c>
      <c r="Q60" s="79">
        <f t="shared" si="8"/>
        <v>1046.8999999999999</v>
      </c>
      <c r="R60" s="79">
        <f t="shared" si="8"/>
        <v>1057.5</v>
      </c>
      <c r="S60" s="79">
        <f t="shared" si="8"/>
        <v>0</v>
      </c>
      <c r="T60" s="79">
        <f t="shared" si="8"/>
        <v>1093.1999999999998</v>
      </c>
      <c r="U60" s="79">
        <f t="shared" si="8"/>
        <v>1106.2</v>
      </c>
      <c r="V60" s="21"/>
      <c r="W60" s="72"/>
      <c r="X60" s="72"/>
    </row>
    <row r="61" spans="1:24" ht="36" customHeight="1">
      <c r="A61" s="83"/>
      <c r="B61" s="86"/>
      <c r="C61" s="20" t="s">
        <v>6</v>
      </c>
      <c r="D61" s="21"/>
      <c r="E61" s="75">
        <v>92.6</v>
      </c>
      <c r="F61" s="79">
        <f>F60/E60%</f>
        <v>102.68412863070539</v>
      </c>
      <c r="G61" s="79">
        <f>G60/F60%</f>
        <v>108.10708422780655</v>
      </c>
      <c r="H61" s="79">
        <f>H60/G60%</f>
        <v>106.27263170190399</v>
      </c>
      <c r="I61" s="79">
        <f>I60/G60%</f>
        <v>106.98516528442939</v>
      </c>
      <c r="J61" s="79"/>
      <c r="K61" s="79">
        <f>K60/H60%</f>
        <v>104.89118487579687</v>
      </c>
      <c r="L61" s="79">
        <f>L60/I60%</f>
        <v>105.00054591112567</v>
      </c>
      <c r="M61" s="79"/>
      <c r="N61" s="79">
        <f>N60/K60%</f>
        <v>104.68406161584407</v>
      </c>
      <c r="O61" s="79">
        <f>O60/L60%</f>
        <v>104.83518768846835</v>
      </c>
      <c r="P61" s="79"/>
      <c r="Q61" s="79">
        <f>Q60/N60%</f>
        <v>104.7947947947948</v>
      </c>
      <c r="R61" s="79">
        <f>R60/O60%</f>
        <v>104.88990279706407</v>
      </c>
      <c r="S61" s="79"/>
      <c r="T61" s="79">
        <f>T60/Q60%</f>
        <v>104.42258095329066</v>
      </c>
      <c r="U61" s="79">
        <f>U60/R60%</f>
        <v>104.60520094562649</v>
      </c>
      <c r="V61" s="21"/>
      <c r="W61" s="72"/>
      <c r="X61" s="72"/>
    </row>
    <row r="62" spans="1:24" ht="20.25" customHeight="1">
      <c r="A62" s="83"/>
      <c r="B62" s="26" t="s">
        <v>53</v>
      </c>
      <c r="C62" s="20"/>
      <c r="D62" s="21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21"/>
      <c r="W62" s="72"/>
      <c r="X62" s="72"/>
    </row>
    <row r="63" spans="1:24" ht="20.25" customHeight="1">
      <c r="A63" s="83"/>
      <c r="B63" s="86" t="s">
        <v>26</v>
      </c>
      <c r="C63" s="20" t="s">
        <v>28</v>
      </c>
      <c r="D63" s="21"/>
      <c r="E63" s="75" t="s">
        <v>186</v>
      </c>
      <c r="F63" s="75" t="s">
        <v>186</v>
      </c>
      <c r="G63" s="75" t="s">
        <v>186</v>
      </c>
      <c r="H63" s="75" t="s">
        <v>186</v>
      </c>
      <c r="I63" s="75" t="s">
        <v>186</v>
      </c>
      <c r="J63" s="75" t="s">
        <v>186</v>
      </c>
      <c r="K63" s="75" t="s">
        <v>186</v>
      </c>
      <c r="L63" s="75" t="s">
        <v>186</v>
      </c>
      <c r="M63" s="75" t="s">
        <v>186</v>
      </c>
      <c r="N63" s="75" t="s">
        <v>186</v>
      </c>
      <c r="O63" s="75" t="s">
        <v>186</v>
      </c>
      <c r="P63" s="75" t="s">
        <v>186</v>
      </c>
      <c r="Q63" s="75" t="s">
        <v>186</v>
      </c>
      <c r="R63" s="75" t="s">
        <v>186</v>
      </c>
      <c r="S63" s="75" t="s">
        <v>186</v>
      </c>
      <c r="T63" s="75" t="s">
        <v>186</v>
      </c>
      <c r="U63" s="75" t="s">
        <v>186</v>
      </c>
      <c r="V63" s="21"/>
      <c r="W63" s="72"/>
      <c r="X63" s="72"/>
    </row>
    <row r="64" spans="1:24" ht="20.25" customHeight="1">
      <c r="A64" s="83"/>
      <c r="B64" s="86"/>
      <c r="C64" s="20" t="s">
        <v>6</v>
      </c>
      <c r="D64" s="21"/>
      <c r="E64" s="75" t="s">
        <v>186</v>
      </c>
      <c r="F64" s="75" t="s">
        <v>186</v>
      </c>
      <c r="G64" s="75" t="s">
        <v>186</v>
      </c>
      <c r="H64" s="75" t="s">
        <v>186</v>
      </c>
      <c r="I64" s="75" t="s">
        <v>186</v>
      </c>
      <c r="J64" s="75" t="s">
        <v>186</v>
      </c>
      <c r="K64" s="75" t="s">
        <v>186</v>
      </c>
      <c r="L64" s="75" t="s">
        <v>186</v>
      </c>
      <c r="M64" s="75" t="s">
        <v>186</v>
      </c>
      <c r="N64" s="75" t="s">
        <v>186</v>
      </c>
      <c r="O64" s="75" t="s">
        <v>186</v>
      </c>
      <c r="P64" s="75" t="s">
        <v>186</v>
      </c>
      <c r="Q64" s="75" t="s">
        <v>186</v>
      </c>
      <c r="R64" s="75" t="s">
        <v>186</v>
      </c>
      <c r="S64" s="75" t="s">
        <v>186</v>
      </c>
      <c r="T64" s="75" t="s">
        <v>186</v>
      </c>
      <c r="U64" s="75" t="s">
        <v>186</v>
      </c>
      <c r="V64" s="21"/>
      <c r="W64" s="72"/>
      <c r="X64" s="72"/>
    </row>
    <row r="65" spans="1:24" ht="20.25" customHeight="1">
      <c r="A65" s="83"/>
      <c r="B65" s="94" t="s">
        <v>27</v>
      </c>
      <c r="C65" s="20" t="s">
        <v>28</v>
      </c>
      <c r="D65" s="21"/>
      <c r="E65" s="79">
        <v>629.6</v>
      </c>
      <c r="F65" s="79">
        <v>640.1</v>
      </c>
      <c r="G65" s="79">
        <v>674.4</v>
      </c>
      <c r="H65" s="79">
        <v>720.6</v>
      </c>
      <c r="I65" s="79">
        <v>725.8</v>
      </c>
      <c r="J65" s="79"/>
      <c r="K65" s="79">
        <v>756.9</v>
      </c>
      <c r="L65" s="79">
        <v>762.8</v>
      </c>
      <c r="M65" s="79"/>
      <c r="N65" s="79">
        <v>792.9</v>
      </c>
      <c r="O65" s="79">
        <v>799.8</v>
      </c>
      <c r="P65" s="79"/>
      <c r="Q65" s="79">
        <v>832.8</v>
      </c>
      <c r="R65" s="79">
        <v>840.3</v>
      </c>
      <c r="S65" s="79"/>
      <c r="T65" s="79">
        <v>870.4</v>
      </c>
      <c r="U65" s="79">
        <v>880.1</v>
      </c>
      <c r="V65" s="21"/>
      <c r="W65" s="72"/>
      <c r="X65" s="72"/>
    </row>
    <row r="66" spans="1:24" ht="20.25" customHeight="1">
      <c r="A66" s="83"/>
      <c r="B66" s="121"/>
      <c r="C66" s="20" t="s">
        <v>6</v>
      </c>
      <c r="D66" s="21"/>
      <c r="E66" s="75">
        <v>89.3</v>
      </c>
      <c r="F66" s="79">
        <f>F65/E65%</f>
        <v>101.66772554002542</v>
      </c>
      <c r="G66" s="79">
        <f>G65/F65%</f>
        <v>105.35853772847993</v>
      </c>
      <c r="H66" s="79">
        <f>H65/G65%</f>
        <v>106.8505338078292</v>
      </c>
      <c r="I66" s="79">
        <f>I65/G65%</f>
        <v>107.62158956109134</v>
      </c>
      <c r="J66" s="79"/>
      <c r="K66" s="79">
        <f>K65/H65%</f>
        <v>105.03746877601998</v>
      </c>
      <c r="L66" s="79">
        <f>L65/I65%</f>
        <v>105.09782309176082</v>
      </c>
      <c r="M66" s="79"/>
      <c r="N66" s="79">
        <f>N65/K65%</f>
        <v>104.75624256837098</v>
      </c>
      <c r="O66" s="79">
        <f>O65/L65%</f>
        <v>104.85055060304143</v>
      </c>
      <c r="P66" s="79"/>
      <c r="Q66" s="79">
        <f>Q65/N65%</f>
        <v>105.03216042376089</v>
      </c>
      <c r="R66" s="79">
        <f>R65/O65%</f>
        <v>105.06376594148537</v>
      </c>
      <c r="S66" s="79"/>
      <c r="T66" s="79">
        <f>T65/Q65%</f>
        <v>104.51488952929876</v>
      </c>
      <c r="U66" s="79">
        <f>U65/R65%</f>
        <v>104.73640366535763</v>
      </c>
      <c r="V66" s="21"/>
      <c r="W66" s="72"/>
      <c r="X66" s="72"/>
    </row>
    <row r="67" spans="1:24" ht="18.75" customHeight="1">
      <c r="A67" s="83"/>
      <c r="B67" s="94" t="s">
        <v>96</v>
      </c>
      <c r="C67" s="20" t="s">
        <v>28</v>
      </c>
      <c r="D67" s="21"/>
      <c r="E67" s="79">
        <v>78.2</v>
      </c>
      <c r="F67" s="79">
        <v>79.8</v>
      </c>
      <c r="G67" s="79">
        <v>85</v>
      </c>
      <c r="H67" s="79">
        <v>88.6</v>
      </c>
      <c r="I67" s="79">
        <v>89.2</v>
      </c>
      <c r="J67" s="79"/>
      <c r="K67" s="79">
        <v>92.8</v>
      </c>
      <c r="L67" s="79">
        <v>93.6</v>
      </c>
      <c r="M67" s="79"/>
      <c r="N67" s="79">
        <v>97.3</v>
      </c>
      <c r="O67" s="79">
        <v>98.2</v>
      </c>
      <c r="P67" s="79"/>
      <c r="Q67" s="79">
        <v>101.3</v>
      </c>
      <c r="R67" s="79">
        <v>102.3</v>
      </c>
      <c r="S67" s="79"/>
      <c r="T67" s="79">
        <v>105.8</v>
      </c>
      <c r="U67" s="79">
        <v>106.9</v>
      </c>
      <c r="V67" s="21"/>
      <c r="W67" s="72"/>
      <c r="X67" s="72"/>
    </row>
    <row r="68" spans="1:24" ht="20.25" customHeight="1">
      <c r="A68" s="83"/>
      <c r="B68" s="121"/>
      <c r="C68" s="20" t="s">
        <v>6</v>
      </c>
      <c r="D68" s="21"/>
      <c r="E68" s="75">
        <v>130.6</v>
      </c>
      <c r="F68" s="79">
        <f>F67/E67%</f>
        <v>102.04603580562659</v>
      </c>
      <c r="G68" s="79">
        <f>G67/F67%</f>
        <v>106.51629072681705</v>
      </c>
      <c r="H68" s="79">
        <f>H67/G67%</f>
        <v>104.23529411764706</v>
      </c>
      <c r="I68" s="79">
        <f>I67/G67%</f>
        <v>104.94117647058825</v>
      </c>
      <c r="J68" s="79"/>
      <c r="K68" s="79">
        <f>K67/H67%</f>
        <v>104.74040632054177</v>
      </c>
      <c r="L68" s="79">
        <f>L67/I67%</f>
        <v>104.93273542600896</v>
      </c>
      <c r="M68" s="79"/>
      <c r="N68" s="79">
        <f>N67/K67%</f>
        <v>104.84913793103449</v>
      </c>
      <c r="O68" s="79">
        <f>O67/L67%</f>
        <v>104.91452991452992</v>
      </c>
      <c r="P68" s="79"/>
      <c r="Q68" s="79">
        <f>Q67/N67%</f>
        <v>104.11099691675231</v>
      </c>
      <c r="R68" s="79">
        <f>R67/O67%</f>
        <v>104.17515274949083</v>
      </c>
      <c r="S68" s="79"/>
      <c r="T68" s="79">
        <f>T67/Q67%</f>
        <v>104.44225074037513</v>
      </c>
      <c r="U68" s="79">
        <f>U67/R67%</f>
        <v>104.4965786901271</v>
      </c>
      <c r="V68" s="21"/>
      <c r="W68" s="72"/>
      <c r="X68" s="72"/>
    </row>
    <row r="69" spans="1:24" ht="20.25" customHeight="1">
      <c r="A69" s="92"/>
      <c r="B69" s="94" t="s">
        <v>97</v>
      </c>
      <c r="C69" s="20" t="s">
        <v>28</v>
      </c>
      <c r="D69" s="21"/>
      <c r="E69" s="79">
        <v>63.4</v>
      </c>
      <c r="F69" s="79">
        <v>72</v>
      </c>
      <c r="G69" s="79">
        <v>96.7</v>
      </c>
      <c r="H69" s="79">
        <v>100.6</v>
      </c>
      <c r="I69" s="79">
        <v>100.9</v>
      </c>
      <c r="J69" s="79"/>
      <c r="K69" s="79">
        <v>104.6</v>
      </c>
      <c r="L69" s="79">
        <v>105.3</v>
      </c>
      <c r="M69" s="79"/>
      <c r="N69" s="79">
        <v>108.8</v>
      </c>
      <c r="O69" s="79">
        <v>110.2</v>
      </c>
      <c r="P69" s="79"/>
      <c r="Q69" s="79">
        <v>112.8</v>
      </c>
      <c r="R69" s="79">
        <v>114.9</v>
      </c>
      <c r="S69" s="79"/>
      <c r="T69" s="79">
        <v>117</v>
      </c>
      <c r="U69" s="79">
        <v>119.2</v>
      </c>
      <c r="V69" s="21"/>
      <c r="W69" s="72"/>
      <c r="X69" s="72"/>
    </row>
    <row r="70" spans="1:24" ht="20.25" customHeight="1">
      <c r="A70" s="93"/>
      <c r="B70" s="121"/>
      <c r="C70" s="20" t="s">
        <v>6</v>
      </c>
      <c r="D70" s="21"/>
      <c r="E70" s="75">
        <v>93.7</v>
      </c>
      <c r="F70" s="79">
        <f>F69/E69%</f>
        <v>113.56466876971609</v>
      </c>
      <c r="G70" s="79">
        <f>G69/F69%</f>
        <v>134.30555555555557</v>
      </c>
      <c r="H70" s="79">
        <f>H69/G69%</f>
        <v>104.03309203722853</v>
      </c>
      <c r="I70" s="79">
        <f>I69/G69%</f>
        <v>104.34332988624612</v>
      </c>
      <c r="J70" s="79"/>
      <c r="K70" s="79">
        <f>K69/H69%</f>
        <v>103.97614314115307</v>
      </c>
      <c r="L70" s="79">
        <f>L69/I69%</f>
        <v>104.36075322101088</v>
      </c>
      <c r="M70" s="79"/>
      <c r="N70" s="79">
        <f>N69/K69%</f>
        <v>104.01529636711281</v>
      </c>
      <c r="O70" s="79">
        <f>O69/L69%</f>
        <v>104.65337132003799</v>
      </c>
      <c r="P70" s="79"/>
      <c r="Q70" s="79">
        <f>Q69/N69%</f>
        <v>103.67647058823529</v>
      </c>
      <c r="R70" s="79">
        <f>R69/O69%</f>
        <v>104.26497277676951</v>
      </c>
      <c r="S70" s="79"/>
      <c r="T70" s="79">
        <f>T69/Q69%</f>
        <v>103.72340425531915</v>
      </c>
      <c r="U70" s="79">
        <f>U69/R69%</f>
        <v>103.74238468233246</v>
      </c>
      <c r="V70" s="21"/>
      <c r="W70" s="72"/>
      <c r="X70" s="72"/>
    </row>
    <row r="71" spans="1:24" ht="56.25" customHeight="1">
      <c r="A71" s="23">
        <v>36</v>
      </c>
      <c r="B71" s="19" t="s">
        <v>88</v>
      </c>
      <c r="C71" s="20" t="s">
        <v>80</v>
      </c>
      <c r="D71" s="21"/>
      <c r="E71" s="75">
        <v>89</v>
      </c>
      <c r="F71" s="75">
        <v>100.2</v>
      </c>
      <c r="G71" s="75">
        <v>99.5</v>
      </c>
      <c r="H71" s="75">
        <v>99.2</v>
      </c>
      <c r="I71" s="75">
        <v>98.2</v>
      </c>
      <c r="J71" s="75"/>
      <c r="K71" s="75">
        <v>100.1</v>
      </c>
      <c r="L71" s="75">
        <v>99.7</v>
      </c>
      <c r="M71" s="75"/>
      <c r="N71" s="75">
        <v>100.4</v>
      </c>
      <c r="O71" s="75">
        <v>100</v>
      </c>
      <c r="P71" s="75"/>
      <c r="Q71" s="75">
        <v>100.5</v>
      </c>
      <c r="R71" s="75">
        <v>100.1</v>
      </c>
      <c r="S71" s="75"/>
      <c r="T71" s="75">
        <v>100.8</v>
      </c>
      <c r="U71" s="75">
        <v>100.5</v>
      </c>
      <c r="V71" s="21"/>
      <c r="W71" s="72"/>
      <c r="X71" s="72"/>
    </row>
    <row r="72" spans="1:24" ht="16.5" customHeight="1">
      <c r="A72" s="85">
        <v>37</v>
      </c>
      <c r="B72" s="94" t="s">
        <v>8</v>
      </c>
      <c r="C72" s="20" t="s">
        <v>9</v>
      </c>
      <c r="D72" s="21"/>
      <c r="E72" s="75">
        <v>204</v>
      </c>
      <c r="F72" s="75">
        <v>880</v>
      </c>
      <c r="G72" s="75">
        <v>256</v>
      </c>
      <c r="H72" s="75">
        <v>260</v>
      </c>
      <c r="I72" s="75">
        <v>269</v>
      </c>
      <c r="J72" s="75"/>
      <c r="K72" s="75">
        <v>267</v>
      </c>
      <c r="L72" s="75">
        <v>281</v>
      </c>
      <c r="M72" s="75"/>
      <c r="N72" s="75">
        <v>272</v>
      </c>
      <c r="O72" s="75">
        <v>290</v>
      </c>
      <c r="P72" s="75"/>
      <c r="Q72" s="75">
        <v>277</v>
      </c>
      <c r="R72" s="75">
        <v>297</v>
      </c>
      <c r="S72" s="75"/>
      <c r="T72" s="75">
        <v>285</v>
      </c>
      <c r="U72" s="75">
        <v>302</v>
      </c>
      <c r="V72" s="21"/>
      <c r="W72" s="72"/>
      <c r="X72" s="72"/>
    </row>
    <row r="73" spans="1:24" ht="16.5" customHeight="1">
      <c r="A73" s="85"/>
      <c r="B73" s="121"/>
      <c r="C73" s="20" t="s">
        <v>6</v>
      </c>
      <c r="D73" s="21"/>
      <c r="E73" s="75">
        <v>61.1</v>
      </c>
      <c r="F73" s="79">
        <f>F72/E72%</f>
        <v>431.37254901960785</v>
      </c>
      <c r="G73" s="79">
        <f>G72/F72%</f>
        <v>29.09090909090909</v>
      </c>
      <c r="H73" s="79">
        <f>H72/G72%</f>
        <v>101.5625</v>
      </c>
      <c r="I73" s="79">
        <f>I72/G72%</f>
        <v>105.078125</v>
      </c>
      <c r="J73" s="79"/>
      <c r="K73" s="79">
        <f>K72/H72%</f>
        <v>102.6923076923077</v>
      </c>
      <c r="L73" s="79">
        <f>L72/I72%</f>
        <v>104.46096654275094</v>
      </c>
      <c r="M73" s="79"/>
      <c r="N73" s="79">
        <f>N72/K72%</f>
        <v>101.87265917602997</v>
      </c>
      <c r="O73" s="79">
        <f>O72/L72%</f>
        <v>103.20284697508896</v>
      </c>
      <c r="P73" s="79"/>
      <c r="Q73" s="79">
        <f>Q72/N72%</f>
        <v>101.83823529411764</v>
      </c>
      <c r="R73" s="79">
        <f>R72/O72%</f>
        <v>102.41379310344828</v>
      </c>
      <c r="S73" s="79"/>
      <c r="T73" s="79">
        <f>T72/Q72%</f>
        <v>102.88808664259928</v>
      </c>
      <c r="U73" s="79">
        <f>U72/R72%</f>
        <v>101.68350168350167</v>
      </c>
      <c r="V73" s="21"/>
      <c r="W73" s="72"/>
      <c r="X73" s="72"/>
    </row>
    <row r="74" spans="1:24" ht="18" customHeight="1">
      <c r="A74" s="87" t="s">
        <v>159</v>
      </c>
      <c r="B74" s="88"/>
      <c r="C74" s="52"/>
      <c r="D74" s="21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21"/>
      <c r="W74" s="72"/>
      <c r="X74" s="72"/>
    </row>
    <row r="75" spans="1:24" ht="34.5" customHeight="1">
      <c r="A75" s="44">
        <v>38</v>
      </c>
      <c r="B75" s="53" t="s">
        <v>79</v>
      </c>
      <c r="C75" s="20" t="s">
        <v>52</v>
      </c>
      <c r="D75" s="21"/>
      <c r="E75" s="75">
        <f>E78</f>
        <v>13466</v>
      </c>
      <c r="F75" s="75">
        <f aca="true" t="shared" si="9" ref="F75:U75">F78</f>
        <v>16913</v>
      </c>
      <c r="G75" s="75">
        <f t="shared" si="9"/>
        <v>8006</v>
      </c>
      <c r="H75" s="75">
        <f t="shared" si="9"/>
        <v>8129</v>
      </c>
      <c r="I75" s="75">
        <f t="shared" si="9"/>
        <v>8300</v>
      </c>
      <c r="J75" s="75">
        <f t="shared" si="9"/>
        <v>0</v>
      </c>
      <c r="K75" s="75">
        <f t="shared" si="9"/>
        <v>8484</v>
      </c>
      <c r="L75" s="75">
        <f t="shared" si="9"/>
        <v>8754</v>
      </c>
      <c r="M75" s="75">
        <f t="shared" si="9"/>
        <v>0</v>
      </c>
      <c r="N75" s="75">
        <f t="shared" si="9"/>
        <v>9048</v>
      </c>
      <c r="O75" s="75">
        <f t="shared" si="9"/>
        <v>9489</v>
      </c>
      <c r="P75" s="75">
        <f t="shared" si="9"/>
        <v>0</v>
      </c>
      <c r="Q75" s="75">
        <f t="shared" si="9"/>
        <v>9798</v>
      </c>
      <c r="R75" s="75">
        <f t="shared" si="9"/>
        <v>10163</v>
      </c>
      <c r="S75" s="75">
        <f t="shared" si="9"/>
        <v>0</v>
      </c>
      <c r="T75" s="75">
        <f t="shared" si="9"/>
        <v>10448</v>
      </c>
      <c r="U75" s="75">
        <f t="shared" si="9"/>
        <v>10907</v>
      </c>
      <c r="V75" s="21"/>
      <c r="W75" s="72"/>
      <c r="X75" s="72"/>
    </row>
    <row r="76" spans="1:24" ht="34.5" customHeight="1">
      <c r="A76" s="80">
        <v>39</v>
      </c>
      <c r="B76" s="45" t="s">
        <v>81</v>
      </c>
      <c r="C76" s="20" t="s">
        <v>80</v>
      </c>
      <c r="D76" s="21"/>
      <c r="E76" s="75">
        <v>30</v>
      </c>
      <c r="F76" s="79">
        <f>F75/E75%/104.4%</f>
        <v>120.30440792277756</v>
      </c>
      <c r="G76" s="79">
        <f>G75/F75%/105%</f>
        <v>45.0822556894809</v>
      </c>
      <c r="H76" s="79">
        <f>H75/G75%/104.1%</f>
        <v>97.53731771296408</v>
      </c>
      <c r="I76" s="79">
        <f>I75/G75%/104%</f>
        <v>99.68485174580601</v>
      </c>
      <c r="J76" s="79"/>
      <c r="K76" s="79">
        <f>K75/H75%/104.1%</f>
        <v>100.25656178842391</v>
      </c>
      <c r="L76" s="79">
        <f>L75/I75%/104%</f>
        <v>101.41334569045412</v>
      </c>
      <c r="M76" s="79"/>
      <c r="N76" s="79">
        <f>N75/K75%/104%</f>
        <v>102.54596888260254</v>
      </c>
      <c r="O76" s="79">
        <f>O75/L75%/103.9%</f>
        <v>104.327393411575</v>
      </c>
      <c r="P76" s="79"/>
      <c r="Q76" s="79">
        <f>Q75/N75%/104.1%</f>
        <v>104.02413512817965</v>
      </c>
      <c r="R76" s="79">
        <f>R75/O75%/104%</f>
        <v>102.98361665734413</v>
      </c>
      <c r="S76" s="79"/>
      <c r="T76" s="79">
        <f>T75/Q75%/104.2%</f>
        <v>102.33589917484824</v>
      </c>
      <c r="U76" s="79">
        <f>U75/R75%/104.1%</f>
        <v>103.09382615717315</v>
      </c>
      <c r="V76" s="21"/>
      <c r="W76" s="72"/>
      <c r="X76" s="72"/>
    </row>
    <row r="77" spans="1:24" ht="34.5" customHeight="1">
      <c r="A77" s="23">
        <v>40</v>
      </c>
      <c r="B77" s="19" t="s">
        <v>154</v>
      </c>
      <c r="C77" s="20" t="s">
        <v>43</v>
      </c>
      <c r="D77" s="21"/>
      <c r="E77" s="75">
        <v>28.2</v>
      </c>
      <c r="F77" s="79">
        <f>F75/E75%</f>
        <v>125.59780187137977</v>
      </c>
      <c r="G77" s="79">
        <f>G75/F75%</f>
        <v>47.33636847395495</v>
      </c>
      <c r="H77" s="79">
        <f>H75/G75%</f>
        <v>101.5363477391956</v>
      </c>
      <c r="I77" s="79">
        <f>I75/G75%</f>
        <v>103.67224581563826</v>
      </c>
      <c r="J77" s="79"/>
      <c r="K77" s="79">
        <f>K75/H75%</f>
        <v>104.36708082174928</v>
      </c>
      <c r="L77" s="79">
        <f>L75/I75%</f>
        <v>105.46987951807229</v>
      </c>
      <c r="M77" s="79"/>
      <c r="N77" s="79">
        <f>N75/K75%</f>
        <v>106.64780763790664</v>
      </c>
      <c r="O77" s="79">
        <f>O75/L75%</f>
        <v>108.39616175462645</v>
      </c>
      <c r="P77" s="79"/>
      <c r="Q77" s="79">
        <f>Q75/N75%</f>
        <v>108.28912466843501</v>
      </c>
      <c r="R77" s="79">
        <f>R75/O75%</f>
        <v>107.1029613236379</v>
      </c>
      <c r="S77" s="79"/>
      <c r="T77" s="79">
        <f>T75/Q75%</f>
        <v>106.63400694019187</v>
      </c>
      <c r="U77" s="79">
        <f>U75/R75%</f>
        <v>107.32067302961724</v>
      </c>
      <c r="V77" s="21"/>
      <c r="W77" s="72"/>
      <c r="X77" s="72"/>
    </row>
    <row r="78" spans="1:24" ht="30.75" customHeight="1">
      <c r="A78" s="82">
        <v>41</v>
      </c>
      <c r="B78" s="47" t="s">
        <v>105</v>
      </c>
      <c r="C78" s="20" t="s">
        <v>38</v>
      </c>
      <c r="D78" s="21"/>
      <c r="E78" s="75">
        <f>E79+E80+E83+E84+E88+E89</f>
        <v>13466</v>
      </c>
      <c r="F78" s="75">
        <f aca="true" t="shared" si="10" ref="F78:U78">F79+F80+F83+F84+F88+F89</f>
        <v>16913</v>
      </c>
      <c r="G78" s="75">
        <f t="shared" si="10"/>
        <v>8006</v>
      </c>
      <c r="H78" s="75">
        <f t="shared" si="10"/>
        <v>8129</v>
      </c>
      <c r="I78" s="75">
        <f t="shared" si="10"/>
        <v>8300</v>
      </c>
      <c r="J78" s="75">
        <f t="shared" si="10"/>
        <v>0</v>
      </c>
      <c r="K78" s="75">
        <f t="shared" si="10"/>
        <v>8484</v>
      </c>
      <c r="L78" s="75">
        <f t="shared" si="10"/>
        <v>8754</v>
      </c>
      <c r="M78" s="75">
        <f t="shared" si="10"/>
        <v>0</v>
      </c>
      <c r="N78" s="75">
        <f t="shared" si="10"/>
        <v>9048</v>
      </c>
      <c r="O78" s="75">
        <f t="shared" si="10"/>
        <v>9489</v>
      </c>
      <c r="P78" s="75">
        <f t="shared" si="10"/>
        <v>0</v>
      </c>
      <c r="Q78" s="75">
        <f t="shared" si="10"/>
        <v>9798</v>
      </c>
      <c r="R78" s="75">
        <f t="shared" si="10"/>
        <v>10163</v>
      </c>
      <c r="S78" s="75">
        <f t="shared" si="10"/>
        <v>0</v>
      </c>
      <c r="T78" s="75">
        <f t="shared" si="10"/>
        <v>10448</v>
      </c>
      <c r="U78" s="75">
        <f t="shared" si="10"/>
        <v>10907</v>
      </c>
      <c r="V78" s="21"/>
      <c r="W78" s="72"/>
      <c r="X78" s="72"/>
    </row>
    <row r="79" spans="1:24" ht="19.5" customHeight="1">
      <c r="A79" s="83"/>
      <c r="B79" s="45" t="s">
        <v>175</v>
      </c>
      <c r="C79" s="20" t="s">
        <v>38</v>
      </c>
      <c r="D79" s="21"/>
      <c r="E79" s="75">
        <v>10120</v>
      </c>
      <c r="F79" s="75">
        <v>16248</v>
      </c>
      <c r="G79" s="75">
        <f>2626+2340</f>
        <v>4966</v>
      </c>
      <c r="H79" s="75">
        <v>5041</v>
      </c>
      <c r="I79" s="75">
        <v>5118</v>
      </c>
      <c r="J79" s="75"/>
      <c r="K79" s="75">
        <v>5231</v>
      </c>
      <c r="L79" s="75">
        <v>5359</v>
      </c>
      <c r="M79" s="75"/>
      <c r="N79" s="75">
        <v>5523</v>
      </c>
      <c r="O79" s="75">
        <v>5749</v>
      </c>
      <c r="P79" s="75"/>
      <c r="Q79" s="75">
        <v>5888</v>
      </c>
      <c r="R79" s="75">
        <v>6088</v>
      </c>
      <c r="S79" s="75"/>
      <c r="T79" s="75">
        <v>6203</v>
      </c>
      <c r="U79" s="75">
        <v>6412</v>
      </c>
      <c r="V79" s="21"/>
      <c r="W79" s="72"/>
      <c r="X79" s="72"/>
    </row>
    <row r="80" spans="1:24" ht="20.25" customHeight="1">
      <c r="A80" s="83"/>
      <c r="B80" s="45" t="s">
        <v>152</v>
      </c>
      <c r="C80" s="20" t="s">
        <v>38</v>
      </c>
      <c r="D80" s="21"/>
      <c r="E80" s="75">
        <f>E81+E82</f>
        <v>0</v>
      </c>
      <c r="F80" s="75">
        <f aca="true" t="shared" si="11" ref="F80:U80">F81+F82</f>
        <v>0</v>
      </c>
      <c r="G80" s="75">
        <f t="shared" si="11"/>
        <v>0</v>
      </c>
      <c r="H80" s="75">
        <f t="shared" si="11"/>
        <v>0</v>
      </c>
      <c r="I80" s="75">
        <f t="shared" si="11"/>
        <v>0</v>
      </c>
      <c r="J80" s="75">
        <f t="shared" si="11"/>
        <v>0</v>
      </c>
      <c r="K80" s="75">
        <f t="shared" si="11"/>
        <v>0</v>
      </c>
      <c r="L80" s="75">
        <f t="shared" si="11"/>
        <v>0</v>
      </c>
      <c r="M80" s="75">
        <f t="shared" si="11"/>
        <v>0</v>
      </c>
      <c r="N80" s="75">
        <f t="shared" si="11"/>
        <v>0</v>
      </c>
      <c r="O80" s="75">
        <f t="shared" si="11"/>
        <v>0</v>
      </c>
      <c r="P80" s="75">
        <f t="shared" si="11"/>
        <v>0</v>
      </c>
      <c r="Q80" s="75">
        <f t="shared" si="11"/>
        <v>0</v>
      </c>
      <c r="R80" s="75">
        <f t="shared" si="11"/>
        <v>0</v>
      </c>
      <c r="S80" s="75">
        <f t="shared" si="11"/>
        <v>0</v>
      </c>
      <c r="T80" s="75">
        <f t="shared" si="11"/>
        <v>0</v>
      </c>
      <c r="U80" s="75">
        <f t="shared" si="11"/>
        <v>0</v>
      </c>
      <c r="V80" s="21"/>
      <c r="W80" s="72"/>
      <c r="X80" s="72"/>
    </row>
    <row r="81" spans="1:24" ht="20.25" customHeight="1">
      <c r="A81" s="83"/>
      <c r="B81" s="45" t="s">
        <v>151</v>
      </c>
      <c r="C81" s="20" t="s">
        <v>38</v>
      </c>
      <c r="D81" s="21"/>
      <c r="E81" s="75">
        <v>0</v>
      </c>
      <c r="F81" s="75">
        <v>0</v>
      </c>
      <c r="G81" s="75">
        <v>0</v>
      </c>
      <c r="H81" s="75">
        <v>0</v>
      </c>
      <c r="I81" s="75">
        <v>0</v>
      </c>
      <c r="J81" s="75"/>
      <c r="K81" s="75">
        <v>0</v>
      </c>
      <c r="L81" s="75">
        <v>0</v>
      </c>
      <c r="M81" s="75"/>
      <c r="N81" s="75">
        <v>0</v>
      </c>
      <c r="O81" s="75">
        <v>0</v>
      </c>
      <c r="P81" s="75"/>
      <c r="Q81" s="75">
        <v>0</v>
      </c>
      <c r="R81" s="75">
        <v>0</v>
      </c>
      <c r="S81" s="75"/>
      <c r="T81" s="75">
        <v>0</v>
      </c>
      <c r="U81" s="75">
        <v>0</v>
      </c>
      <c r="V81" s="21"/>
      <c r="W81" s="72"/>
      <c r="X81" s="72"/>
    </row>
    <row r="82" spans="1:24" ht="20.25" customHeight="1">
      <c r="A82" s="83"/>
      <c r="B82" s="55" t="s">
        <v>144</v>
      </c>
      <c r="C82" s="20" t="s">
        <v>38</v>
      </c>
      <c r="D82" s="21"/>
      <c r="E82" s="75">
        <v>0</v>
      </c>
      <c r="F82" s="75">
        <v>0</v>
      </c>
      <c r="G82" s="75">
        <v>0</v>
      </c>
      <c r="H82" s="75">
        <v>0</v>
      </c>
      <c r="I82" s="75">
        <v>0</v>
      </c>
      <c r="J82" s="75"/>
      <c r="K82" s="75">
        <v>0</v>
      </c>
      <c r="L82" s="75">
        <v>0</v>
      </c>
      <c r="M82" s="75"/>
      <c r="N82" s="75">
        <v>0</v>
      </c>
      <c r="O82" s="75">
        <v>0</v>
      </c>
      <c r="P82" s="75"/>
      <c r="Q82" s="75">
        <v>0</v>
      </c>
      <c r="R82" s="75">
        <v>0</v>
      </c>
      <c r="S82" s="75"/>
      <c r="T82" s="75">
        <v>0</v>
      </c>
      <c r="U82" s="75">
        <v>0</v>
      </c>
      <c r="V82" s="21"/>
      <c r="W82" s="72"/>
      <c r="X82" s="72"/>
    </row>
    <row r="83" spans="1:24" ht="20.25" customHeight="1">
      <c r="A83" s="83"/>
      <c r="B83" s="45" t="s">
        <v>145</v>
      </c>
      <c r="C83" s="20" t="s">
        <v>38</v>
      </c>
      <c r="D83" s="21"/>
      <c r="E83" s="75">
        <v>0</v>
      </c>
      <c r="F83" s="75">
        <v>0</v>
      </c>
      <c r="G83" s="75">
        <v>0</v>
      </c>
      <c r="H83" s="75">
        <v>0</v>
      </c>
      <c r="I83" s="75">
        <v>0</v>
      </c>
      <c r="J83" s="75"/>
      <c r="K83" s="75">
        <v>0</v>
      </c>
      <c r="L83" s="75">
        <v>0</v>
      </c>
      <c r="M83" s="75"/>
      <c r="N83" s="75">
        <v>0</v>
      </c>
      <c r="O83" s="75">
        <v>0</v>
      </c>
      <c r="P83" s="75"/>
      <c r="Q83" s="75">
        <v>0</v>
      </c>
      <c r="R83" s="75">
        <v>0</v>
      </c>
      <c r="S83" s="75"/>
      <c r="T83" s="75">
        <v>0</v>
      </c>
      <c r="U83" s="75">
        <v>0</v>
      </c>
      <c r="V83" s="21"/>
      <c r="W83" s="72"/>
      <c r="X83" s="72"/>
    </row>
    <row r="84" spans="1:24" ht="20.25" customHeight="1">
      <c r="A84" s="83"/>
      <c r="B84" s="45" t="s">
        <v>150</v>
      </c>
      <c r="C84" s="20" t="s">
        <v>38</v>
      </c>
      <c r="D84" s="21"/>
      <c r="E84" s="75">
        <f>E85+E86+E87</f>
        <v>3346</v>
      </c>
      <c r="F84" s="75">
        <f aca="true" t="shared" si="12" ref="F84:U84">F85+F86+F87</f>
        <v>665</v>
      </c>
      <c r="G84" s="75">
        <f t="shared" si="12"/>
        <v>3040</v>
      </c>
      <c r="H84" s="75">
        <f t="shared" si="12"/>
        <v>3088</v>
      </c>
      <c r="I84" s="75">
        <f t="shared" si="12"/>
        <v>3182</v>
      </c>
      <c r="J84" s="75">
        <f t="shared" si="12"/>
        <v>0</v>
      </c>
      <c r="K84" s="75">
        <f t="shared" si="12"/>
        <v>3253</v>
      </c>
      <c r="L84" s="75">
        <f t="shared" si="12"/>
        <v>3395</v>
      </c>
      <c r="M84" s="75">
        <f t="shared" si="12"/>
        <v>0</v>
      </c>
      <c r="N84" s="75">
        <f t="shared" si="12"/>
        <v>3525</v>
      </c>
      <c r="O84" s="75">
        <f t="shared" si="12"/>
        <v>3740</v>
      </c>
      <c r="P84" s="75">
        <f t="shared" si="12"/>
        <v>0</v>
      </c>
      <c r="Q84" s="75">
        <f t="shared" si="12"/>
        <v>3910</v>
      </c>
      <c r="R84" s="75">
        <f t="shared" si="12"/>
        <v>4075</v>
      </c>
      <c r="S84" s="75">
        <f t="shared" si="12"/>
        <v>0</v>
      </c>
      <c r="T84" s="75">
        <f t="shared" si="12"/>
        <v>4245</v>
      </c>
      <c r="U84" s="75">
        <f t="shared" si="12"/>
        <v>4495</v>
      </c>
      <c r="V84" s="21"/>
      <c r="W84" s="72"/>
      <c r="X84" s="72"/>
    </row>
    <row r="85" spans="1:24" ht="20.25" customHeight="1">
      <c r="A85" s="83"/>
      <c r="B85" s="45" t="s">
        <v>146</v>
      </c>
      <c r="C85" s="20" t="s">
        <v>38</v>
      </c>
      <c r="D85" s="21"/>
      <c r="E85" s="75">
        <v>2562</v>
      </c>
      <c r="F85" s="75">
        <v>257</v>
      </c>
      <c r="G85" s="75">
        <v>2340</v>
      </c>
      <c r="H85" s="75">
        <v>2380</v>
      </c>
      <c r="I85" s="75">
        <v>2462</v>
      </c>
      <c r="J85" s="75"/>
      <c r="K85" s="75">
        <v>2505</v>
      </c>
      <c r="L85" s="75">
        <v>2615</v>
      </c>
      <c r="M85" s="75"/>
      <c r="N85" s="75">
        <v>2715</v>
      </c>
      <c r="O85" s="75">
        <v>2880</v>
      </c>
      <c r="P85" s="75"/>
      <c r="Q85" s="75">
        <v>3011</v>
      </c>
      <c r="R85" s="75">
        <v>3138</v>
      </c>
      <c r="S85" s="75"/>
      <c r="T85" s="75">
        <v>3269</v>
      </c>
      <c r="U85" s="75">
        <v>3465</v>
      </c>
      <c r="V85" s="21"/>
      <c r="W85" s="72"/>
      <c r="X85" s="72"/>
    </row>
    <row r="86" spans="1:24" ht="20.25" customHeight="1">
      <c r="A86" s="83"/>
      <c r="B86" s="45" t="s">
        <v>147</v>
      </c>
      <c r="C86" s="20" t="s">
        <v>38</v>
      </c>
      <c r="D86" s="21"/>
      <c r="E86" s="75">
        <v>533</v>
      </c>
      <c r="F86" s="75">
        <v>321</v>
      </c>
      <c r="G86" s="75">
        <v>486</v>
      </c>
      <c r="H86" s="75">
        <v>494</v>
      </c>
      <c r="I86" s="75">
        <v>497</v>
      </c>
      <c r="J86" s="75"/>
      <c r="K86" s="75">
        <v>516</v>
      </c>
      <c r="L86" s="75">
        <v>540</v>
      </c>
      <c r="M86" s="75"/>
      <c r="N86" s="75">
        <v>560</v>
      </c>
      <c r="O86" s="75">
        <v>596</v>
      </c>
      <c r="P86" s="75"/>
      <c r="Q86" s="75">
        <v>625</v>
      </c>
      <c r="R86" s="75">
        <v>643</v>
      </c>
      <c r="S86" s="75"/>
      <c r="T86" s="75">
        <v>664</v>
      </c>
      <c r="U86" s="75">
        <v>695</v>
      </c>
      <c r="V86" s="21"/>
      <c r="W86" s="72"/>
      <c r="X86" s="72"/>
    </row>
    <row r="87" spans="1:24" ht="20.25" customHeight="1">
      <c r="A87" s="83"/>
      <c r="B87" s="45" t="s">
        <v>148</v>
      </c>
      <c r="C87" s="20" t="s">
        <v>38</v>
      </c>
      <c r="D87" s="21"/>
      <c r="E87" s="75">
        <v>251</v>
      </c>
      <c r="F87" s="75">
        <v>87</v>
      </c>
      <c r="G87" s="75">
        <v>214</v>
      </c>
      <c r="H87" s="75">
        <v>214</v>
      </c>
      <c r="I87" s="75">
        <v>223</v>
      </c>
      <c r="J87" s="75"/>
      <c r="K87" s="75">
        <v>232</v>
      </c>
      <c r="L87" s="75">
        <v>240</v>
      </c>
      <c r="M87" s="75"/>
      <c r="N87" s="75">
        <v>250</v>
      </c>
      <c r="O87" s="75">
        <v>264</v>
      </c>
      <c r="P87" s="75"/>
      <c r="Q87" s="75">
        <v>274</v>
      </c>
      <c r="R87" s="75">
        <v>294</v>
      </c>
      <c r="S87" s="75"/>
      <c r="T87" s="75">
        <v>312</v>
      </c>
      <c r="U87" s="75">
        <v>335</v>
      </c>
      <c r="V87" s="21"/>
      <c r="W87" s="72"/>
      <c r="X87" s="72"/>
    </row>
    <row r="88" spans="1:24" ht="20.25" customHeight="1">
      <c r="A88" s="83"/>
      <c r="B88" s="45" t="s">
        <v>176</v>
      </c>
      <c r="C88" s="20" t="s">
        <v>38</v>
      </c>
      <c r="D88" s="21"/>
      <c r="E88" s="75">
        <v>0</v>
      </c>
      <c r="F88" s="75">
        <v>0</v>
      </c>
      <c r="G88" s="75">
        <v>0</v>
      </c>
      <c r="H88" s="75">
        <v>0</v>
      </c>
      <c r="I88" s="75">
        <v>0</v>
      </c>
      <c r="J88" s="75"/>
      <c r="K88" s="75">
        <v>0</v>
      </c>
      <c r="L88" s="75">
        <v>0</v>
      </c>
      <c r="M88" s="75"/>
      <c r="N88" s="75">
        <v>0</v>
      </c>
      <c r="O88" s="75">
        <v>0</v>
      </c>
      <c r="P88" s="75"/>
      <c r="Q88" s="75">
        <v>0</v>
      </c>
      <c r="R88" s="75">
        <v>0</v>
      </c>
      <c r="S88" s="75"/>
      <c r="T88" s="75">
        <v>0</v>
      </c>
      <c r="U88" s="75">
        <v>0</v>
      </c>
      <c r="V88" s="21"/>
      <c r="W88" s="72"/>
      <c r="X88" s="72"/>
    </row>
    <row r="89" spans="1:24" ht="20.25" customHeight="1">
      <c r="A89" s="84"/>
      <c r="B89" s="45" t="s">
        <v>149</v>
      </c>
      <c r="C89" s="20" t="s">
        <v>38</v>
      </c>
      <c r="D89" s="21"/>
      <c r="E89" s="75">
        <v>0</v>
      </c>
      <c r="F89" s="75">
        <v>0</v>
      </c>
      <c r="G89" s="75">
        <v>0</v>
      </c>
      <c r="H89" s="75">
        <v>0</v>
      </c>
      <c r="I89" s="75">
        <v>0</v>
      </c>
      <c r="J89" s="75"/>
      <c r="K89" s="75">
        <v>0</v>
      </c>
      <c r="L89" s="75">
        <v>0</v>
      </c>
      <c r="M89" s="75"/>
      <c r="N89" s="75">
        <v>0</v>
      </c>
      <c r="O89" s="75">
        <v>0</v>
      </c>
      <c r="P89" s="75"/>
      <c r="Q89" s="75">
        <v>0</v>
      </c>
      <c r="R89" s="75">
        <v>0</v>
      </c>
      <c r="S89" s="75"/>
      <c r="T89" s="75">
        <v>0</v>
      </c>
      <c r="U89" s="75">
        <v>0</v>
      </c>
      <c r="V89" s="21"/>
      <c r="W89" s="72"/>
      <c r="X89" s="72"/>
    </row>
    <row r="90" spans="1:24" ht="33" customHeight="1">
      <c r="A90" s="89" t="s">
        <v>160</v>
      </c>
      <c r="B90" s="90"/>
      <c r="C90" s="20"/>
      <c r="D90" s="21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21"/>
      <c r="W90" s="72"/>
      <c r="X90" s="72"/>
    </row>
    <row r="91" spans="1:24" ht="30">
      <c r="A91" s="56">
        <v>42</v>
      </c>
      <c r="B91" s="45" t="s">
        <v>137</v>
      </c>
      <c r="C91" s="20" t="s">
        <v>52</v>
      </c>
      <c r="D91" s="21"/>
      <c r="E91" s="79">
        <f>E92+E104</f>
        <v>23570</v>
      </c>
      <c r="F91" s="75">
        <f>F92+F104</f>
        <v>35698.399999999994</v>
      </c>
      <c r="G91" s="75">
        <f aca="true" t="shared" si="13" ref="G91:U91">G92+G104</f>
        <v>18988.9</v>
      </c>
      <c r="H91" s="75">
        <f t="shared" si="13"/>
        <v>15422.6</v>
      </c>
      <c r="I91" s="79">
        <f>I92+I104</f>
        <v>15810.2</v>
      </c>
      <c r="J91" s="75">
        <f t="shared" si="13"/>
        <v>0</v>
      </c>
      <c r="K91" s="75">
        <f t="shared" si="13"/>
        <v>15756.3</v>
      </c>
      <c r="L91" s="75">
        <f t="shared" si="13"/>
        <v>16007.000000000002</v>
      </c>
      <c r="M91" s="75">
        <f t="shared" si="13"/>
        <v>0</v>
      </c>
      <c r="N91" s="75">
        <f t="shared" si="13"/>
        <v>16245.899999999998</v>
      </c>
      <c r="O91" s="75">
        <f t="shared" si="13"/>
        <v>16496.100000000002</v>
      </c>
      <c r="P91" s="75">
        <f t="shared" si="13"/>
        <v>0</v>
      </c>
      <c r="Q91" s="75">
        <f t="shared" si="13"/>
        <v>16588.9</v>
      </c>
      <c r="R91" s="75">
        <f t="shared" si="13"/>
        <v>16885.100000000002</v>
      </c>
      <c r="S91" s="75">
        <f t="shared" si="13"/>
        <v>0</v>
      </c>
      <c r="T91" s="75">
        <f t="shared" si="13"/>
        <v>16892.8</v>
      </c>
      <c r="U91" s="75">
        <f t="shared" si="13"/>
        <v>17302.5</v>
      </c>
      <c r="V91" s="21"/>
      <c r="W91" s="72"/>
      <c r="X91" s="72"/>
    </row>
    <row r="92" spans="1:24" ht="15">
      <c r="A92" s="56">
        <v>43</v>
      </c>
      <c r="B92" s="45" t="s">
        <v>107</v>
      </c>
      <c r="C92" s="20" t="s">
        <v>52</v>
      </c>
      <c r="D92" s="21"/>
      <c r="E92" s="79">
        <f>E93+E103</f>
        <v>11965.5</v>
      </c>
      <c r="F92" s="79">
        <f aca="true" t="shared" si="14" ref="F92:U92">F93+F103</f>
        <v>9970.3</v>
      </c>
      <c r="G92" s="79">
        <f t="shared" si="14"/>
        <v>10726</v>
      </c>
      <c r="H92" s="79">
        <f t="shared" si="14"/>
        <v>11141.7</v>
      </c>
      <c r="I92" s="79">
        <f t="shared" si="14"/>
        <v>11519.2</v>
      </c>
      <c r="J92" s="79">
        <f t="shared" si="14"/>
        <v>0</v>
      </c>
      <c r="K92" s="79">
        <f t="shared" si="14"/>
        <v>11542.4</v>
      </c>
      <c r="L92" s="79">
        <f t="shared" si="14"/>
        <v>11781.600000000002</v>
      </c>
      <c r="M92" s="79">
        <f t="shared" si="14"/>
        <v>0</v>
      </c>
      <c r="N92" s="79">
        <f t="shared" si="14"/>
        <v>12018.199999999999</v>
      </c>
      <c r="O92" s="79">
        <f t="shared" si="14"/>
        <v>12261.900000000001</v>
      </c>
      <c r="P92" s="79">
        <f t="shared" si="14"/>
        <v>0</v>
      </c>
      <c r="Q92" s="79">
        <f t="shared" si="14"/>
        <v>12352</v>
      </c>
      <c r="R92" s="79">
        <f t="shared" si="14"/>
        <v>12637.600000000002</v>
      </c>
      <c r="S92" s="79">
        <f t="shared" si="14"/>
        <v>0</v>
      </c>
      <c r="T92" s="79">
        <f t="shared" si="14"/>
        <v>12641.699999999999</v>
      </c>
      <c r="U92" s="79">
        <f t="shared" si="14"/>
        <v>13043.899999999998</v>
      </c>
      <c r="V92" s="21"/>
      <c r="W92" s="72"/>
      <c r="X92" s="72"/>
    </row>
    <row r="93" spans="1:24" ht="45">
      <c r="A93" s="82">
        <v>44</v>
      </c>
      <c r="B93" s="45" t="s">
        <v>138</v>
      </c>
      <c r="C93" s="20" t="s">
        <v>52</v>
      </c>
      <c r="D93" s="21"/>
      <c r="E93" s="79">
        <f>E94+E95+E96+E97+E98+E99+E100+E101+E102</f>
        <v>8174.999999999999</v>
      </c>
      <c r="F93" s="79">
        <f aca="true" t="shared" si="15" ref="F93:U93">F94+F95+F96+F97+F98+F99+F100+F101+F102</f>
        <v>7951</v>
      </c>
      <c r="G93" s="79">
        <f t="shared" si="15"/>
        <v>8993.8</v>
      </c>
      <c r="H93" s="79">
        <f t="shared" si="15"/>
        <v>9365.1</v>
      </c>
      <c r="I93" s="79">
        <f t="shared" si="15"/>
        <v>9701.5</v>
      </c>
      <c r="J93" s="79">
        <f t="shared" si="15"/>
        <v>0</v>
      </c>
      <c r="K93" s="79">
        <f t="shared" si="15"/>
        <v>9716.199999999999</v>
      </c>
      <c r="L93" s="79">
        <f t="shared" si="15"/>
        <v>9915.400000000001</v>
      </c>
      <c r="M93" s="79">
        <f t="shared" si="15"/>
        <v>0</v>
      </c>
      <c r="N93" s="79">
        <f t="shared" si="15"/>
        <v>10147.599999999999</v>
      </c>
      <c r="O93" s="79">
        <f t="shared" si="15"/>
        <v>10342.300000000001</v>
      </c>
      <c r="P93" s="79">
        <f t="shared" si="15"/>
        <v>0</v>
      </c>
      <c r="Q93" s="79">
        <f t="shared" si="15"/>
        <v>10431.8</v>
      </c>
      <c r="R93" s="79">
        <f t="shared" si="15"/>
        <v>10676.900000000001</v>
      </c>
      <c r="S93" s="79">
        <f t="shared" si="15"/>
        <v>0</v>
      </c>
      <c r="T93" s="79">
        <f t="shared" si="15"/>
        <v>10671.9</v>
      </c>
      <c r="U93" s="79">
        <f t="shared" si="15"/>
        <v>11044.599999999999</v>
      </c>
      <c r="V93" s="21"/>
      <c r="W93" s="72"/>
      <c r="X93" s="72"/>
    </row>
    <row r="94" spans="1:24" ht="15">
      <c r="A94" s="83"/>
      <c r="B94" s="35" t="s">
        <v>109</v>
      </c>
      <c r="C94" s="20" t="s">
        <v>52</v>
      </c>
      <c r="D94" s="21"/>
      <c r="E94" s="75">
        <v>5822.2</v>
      </c>
      <c r="F94" s="79">
        <v>5708</v>
      </c>
      <c r="G94" s="79">
        <v>6705.7</v>
      </c>
      <c r="H94" s="79">
        <v>6973.3</v>
      </c>
      <c r="I94" s="79">
        <v>7173.3</v>
      </c>
      <c r="J94" s="79"/>
      <c r="K94" s="79">
        <v>7265.4</v>
      </c>
      <c r="L94" s="79">
        <v>7359.5</v>
      </c>
      <c r="M94" s="79"/>
      <c r="N94" s="79">
        <v>7533</v>
      </c>
      <c r="O94" s="79">
        <v>7640.4</v>
      </c>
      <c r="P94" s="79"/>
      <c r="Q94" s="79">
        <v>7758.2</v>
      </c>
      <c r="R94" s="79">
        <v>7932.5</v>
      </c>
      <c r="S94" s="79"/>
      <c r="T94" s="79">
        <v>7958.4</v>
      </c>
      <c r="U94" s="79">
        <v>8241.3</v>
      </c>
      <c r="V94" s="21"/>
      <c r="W94" s="72"/>
      <c r="X94" s="72"/>
    </row>
    <row r="95" spans="1:24" ht="15">
      <c r="A95" s="83"/>
      <c r="B95" s="35" t="s">
        <v>111</v>
      </c>
      <c r="C95" s="20" t="s">
        <v>52</v>
      </c>
      <c r="D95" s="21"/>
      <c r="E95" s="75">
        <v>816.5</v>
      </c>
      <c r="F95" s="75">
        <v>891.1</v>
      </c>
      <c r="G95" s="75">
        <v>847.8</v>
      </c>
      <c r="H95" s="75">
        <v>950.7</v>
      </c>
      <c r="I95" s="75">
        <v>992.7</v>
      </c>
      <c r="J95" s="75"/>
      <c r="K95" s="75">
        <v>1009.3</v>
      </c>
      <c r="L95" s="75">
        <v>1020.1</v>
      </c>
      <c r="M95" s="75"/>
      <c r="N95" s="75">
        <v>1041.3</v>
      </c>
      <c r="O95" s="75">
        <v>1058.7</v>
      </c>
      <c r="P95" s="75"/>
      <c r="Q95" s="75">
        <v>1099.9</v>
      </c>
      <c r="R95" s="75">
        <v>1100.7</v>
      </c>
      <c r="S95" s="75"/>
      <c r="T95" s="75">
        <v>1139.4</v>
      </c>
      <c r="U95" s="75">
        <v>1159.3</v>
      </c>
      <c r="V95" s="21"/>
      <c r="W95" s="72"/>
      <c r="X95" s="72"/>
    </row>
    <row r="96" spans="1:24" ht="15">
      <c r="A96" s="83"/>
      <c r="B96" s="35" t="s">
        <v>113</v>
      </c>
      <c r="C96" s="20" t="s">
        <v>52</v>
      </c>
      <c r="D96" s="21"/>
      <c r="E96" s="75">
        <v>712.7</v>
      </c>
      <c r="F96" s="75">
        <v>537.7</v>
      </c>
      <c r="G96" s="75">
        <v>657.6</v>
      </c>
      <c r="H96" s="75">
        <v>657.6</v>
      </c>
      <c r="I96" s="75">
        <v>691.7</v>
      </c>
      <c r="J96" s="75"/>
      <c r="K96" s="75">
        <v>657.6</v>
      </c>
      <c r="L96" s="75">
        <v>691.7</v>
      </c>
      <c r="M96" s="75"/>
      <c r="N96" s="75">
        <v>717.6</v>
      </c>
      <c r="O96" s="75">
        <v>751.7</v>
      </c>
      <c r="P96" s="75"/>
      <c r="Q96" s="75">
        <v>717.6</v>
      </c>
      <c r="R96" s="75">
        <v>751.7</v>
      </c>
      <c r="S96" s="75"/>
      <c r="T96" s="75">
        <v>717.6</v>
      </c>
      <c r="U96" s="75">
        <v>751.7</v>
      </c>
      <c r="V96" s="21"/>
      <c r="W96" s="72"/>
      <c r="X96" s="72"/>
    </row>
    <row r="97" spans="1:24" ht="15">
      <c r="A97" s="83"/>
      <c r="B97" s="35" t="s">
        <v>117</v>
      </c>
      <c r="C97" s="20" t="s">
        <v>52</v>
      </c>
      <c r="D97" s="21"/>
      <c r="E97" s="75">
        <v>756.4</v>
      </c>
      <c r="F97" s="75">
        <v>748.3</v>
      </c>
      <c r="G97" s="75">
        <v>708.8</v>
      </c>
      <c r="H97" s="75">
        <v>708.8</v>
      </c>
      <c r="I97" s="75">
        <v>756.4</v>
      </c>
      <c r="J97" s="75"/>
      <c r="K97" s="75">
        <v>708.8</v>
      </c>
      <c r="L97" s="75">
        <v>756.4</v>
      </c>
      <c r="M97" s="75"/>
      <c r="N97" s="75">
        <v>766.8</v>
      </c>
      <c r="O97" s="75">
        <v>794.4</v>
      </c>
      <c r="P97" s="75"/>
      <c r="Q97" s="75">
        <v>766.8</v>
      </c>
      <c r="R97" s="75">
        <v>794.4</v>
      </c>
      <c r="S97" s="75"/>
      <c r="T97" s="75">
        <v>766.8</v>
      </c>
      <c r="U97" s="75">
        <v>794.4</v>
      </c>
      <c r="V97" s="21"/>
      <c r="W97" s="72"/>
      <c r="X97" s="72"/>
    </row>
    <row r="98" spans="1:24" ht="15">
      <c r="A98" s="83"/>
      <c r="B98" s="35" t="s">
        <v>162</v>
      </c>
      <c r="C98" s="20" t="s">
        <v>52</v>
      </c>
      <c r="D98" s="21"/>
      <c r="E98" s="75">
        <v>31.2</v>
      </c>
      <c r="F98" s="75">
        <v>21.9</v>
      </c>
      <c r="G98" s="75">
        <v>18.9</v>
      </c>
      <c r="H98" s="75">
        <v>19.7</v>
      </c>
      <c r="I98" s="75">
        <v>20.4</v>
      </c>
      <c r="J98" s="75"/>
      <c r="K98" s="75">
        <v>20.1</v>
      </c>
      <c r="L98" s="75">
        <v>20.7</v>
      </c>
      <c r="M98" s="75"/>
      <c r="N98" s="75">
        <v>20.9</v>
      </c>
      <c r="O98" s="75">
        <v>21.1</v>
      </c>
      <c r="P98" s="75"/>
      <c r="Q98" s="75">
        <v>21.3</v>
      </c>
      <c r="R98" s="75">
        <v>21.6</v>
      </c>
      <c r="S98" s="75"/>
      <c r="T98" s="75">
        <v>21.7</v>
      </c>
      <c r="U98" s="75">
        <v>21.9</v>
      </c>
      <c r="V98" s="21"/>
      <c r="W98" s="72"/>
      <c r="X98" s="72"/>
    </row>
    <row r="99" spans="1:24" ht="15">
      <c r="A99" s="83"/>
      <c r="B99" s="35" t="s">
        <v>163</v>
      </c>
      <c r="C99" s="20" t="s">
        <v>52</v>
      </c>
      <c r="D99" s="21"/>
      <c r="E99" s="75">
        <v>0</v>
      </c>
      <c r="F99" s="75">
        <v>0</v>
      </c>
      <c r="G99" s="75">
        <v>0</v>
      </c>
      <c r="H99" s="75">
        <v>0</v>
      </c>
      <c r="I99" s="75">
        <v>0</v>
      </c>
      <c r="J99" s="75"/>
      <c r="K99" s="75">
        <v>0</v>
      </c>
      <c r="L99" s="75">
        <v>0</v>
      </c>
      <c r="M99" s="75"/>
      <c r="N99" s="75">
        <v>0</v>
      </c>
      <c r="O99" s="75">
        <v>0</v>
      </c>
      <c r="P99" s="75"/>
      <c r="Q99" s="75">
        <v>0</v>
      </c>
      <c r="R99" s="75">
        <v>0</v>
      </c>
      <c r="S99" s="75"/>
      <c r="T99" s="75">
        <v>0</v>
      </c>
      <c r="U99" s="75">
        <v>0</v>
      </c>
      <c r="V99" s="21"/>
      <c r="W99" s="72"/>
      <c r="X99" s="72"/>
    </row>
    <row r="100" spans="1:24" ht="30">
      <c r="A100" s="83"/>
      <c r="B100" s="35" t="s">
        <v>165</v>
      </c>
      <c r="C100" s="20" t="s">
        <v>52</v>
      </c>
      <c r="D100" s="21"/>
      <c r="E100" s="75">
        <v>0</v>
      </c>
      <c r="F100" s="75">
        <v>0</v>
      </c>
      <c r="G100" s="75">
        <v>0</v>
      </c>
      <c r="H100" s="75">
        <v>0</v>
      </c>
      <c r="I100" s="75">
        <v>0</v>
      </c>
      <c r="J100" s="75"/>
      <c r="K100" s="75">
        <v>0</v>
      </c>
      <c r="L100" s="75">
        <v>0</v>
      </c>
      <c r="M100" s="75"/>
      <c r="N100" s="75">
        <v>0</v>
      </c>
      <c r="O100" s="75">
        <v>0</v>
      </c>
      <c r="P100" s="75"/>
      <c r="Q100" s="75">
        <v>0</v>
      </c>
      <c r="R100" s="75">
        <v>0</v>
      </c>
      <c r="S100" s="75"/>
      <c r="T100" s="75">
        <v>0</v>
      </c>
      <c r="U100" s="75">
        <v>0</v>
      </c>
      <c r="V100" s="21"/>
      <c r="W100" s="72"/>
      <c r="X100" s="72"/>
    </row>
    <row r="101" spans="1:24" ht="15">
      <c r="A101" s="83"/>
      <c r="B101" s="35" t="s">
        <v>164</v>
      </c>
      <c r="C101" s="20" t="s">
        <v>52</v>
      </c>
      <c r="D101" s="21"/>
      <c r="E101" s="75">
        <v>36</v>
      </c>
      <c r="F101" s="75">
        <v>44</v>
      </c>
      <c r="G101" s="75">
        <v>55</v>
      </c>
      <c r="H101" s="75">
        <v>55</v>
      </c>
      <c r="I101" s="75">
        <v>67</v>
      </c>
      <c r="J101" s="75"/>
      <c r="K101" s="75">
        <v>55</v>
      </c>
      <c r="L101" s="75">
        <v>67</v>
      </c>
      <c r="M101" s="75"/>
      <c r="N101" s="75">
        <v>68</v>
      </c>
      <c r="O101" s="75">
        <v>76</v>
      </c>
      <c r="P101" s="75"/>
      <c r="Q101" s="75">
        <v>68</v>
      </c>
      <c r="R101" s="75">
        <v>76</v>
      </c>
      <c r="S101" s="75"/>
      <c r="T101" s="75">
        <v>68</v>
      </c>
      <c r="U101" s="75">
        <v>76</v>
      </c>
      <c r="V101" s="21"/>
      <c r="W101" s="72"/>
      <c r="X101" s="72"/>
    </row>
    <row r="102" spans="1:24" ht="15">
      <c r="A102" s="84"/>
      <c r="B102" s="35" t="s">
        <v>161</v>
      </c>
      <c r="C102" s="20" t="s">
        <v>52</v>
      </c>
      <c r="D102" s="21"/>
      <c r="E102" s="75">
        <v>0</v>
      </c>
      <c r="F102" s="75">
        <v>0</v>
      </c>
      <c r="G102" s="75">
        <v>0</v>
      </c>
      <c r="H102" s="75">
        <v>0</v>
      </c>
      <c r="I102" s="75">
        <v>0</v>
      </c>
      <c r="J102" s="75"/>
      <c r="K102" s="75">
        <v>0</v>
      </c>
      <c r="L102" s="75">
        <v>0</v>
      </c>
      <c r="M102" s="75"/>
      <c r="N102" s="75">
        <v>0</v>
      </c>
      <c r="O102" s="75">
        <v>0</v>
      </c>
      <c r="P102" s="75"/>
      <c r="Q102" s="75">
        <v>0</v>
      </c>
      <c r="R102" s="75">
        <v>0</v>
      </c>
      <c r="S102" s="75"/>
      <c r="T102" s="75">
        <v>0</v>
      </c>
      <c r="U102" s="75">
        <v>0</v>
      </c>
      <c r="V102" s="21"/>
      <c r="W102" s="72"/>
      <c r="X102" s="72"/>
    </row>
    <row r="103" spans="1:24" ht="15">
      <c r="A103" s="56">
        <v>45</v>
      </c>
      <c r="B103" s="45" t="s">
        <v>118</v>
      </c>
      <c r="C103" s="20" t="s">
        <v>52</v>
      </c>
      <c r="D103" s="21"/>
      <c r="E103" s="75">
        <v>3790.5</v>
      </c>
      <c r="F103" s="75">
        <v>2019.3</v>
      </c>
      <c r="G103" s="75">
        <v>1732.2</v>
      </c>
      <c r="H103" s="75">
        <v>1776.6</v>
      </c>
      <c r="I103" s="75">
        <v>1817.7</v>
      </c>
      <c r="J103" s="75"/>
      <c r="K103" s="75">
        <v>1826.2</v>
      </c>
      <c r="L103" s="75">
        <v>1866.2</v>
      </c>
      <c r="M103" s="75"/>
      <c r="N103" s="75">
        <v>1870.6</v>
      </c>
      <c r="O103" s="75">
        <v>1919.6</v>
      </c>
      <c r="P103" s="75"/>
      <c r="Q103" s="75">
        <v>1920.2</v>
      </c>
      <c r="R103" s="75">
        <v>1960.7</v>
      </c>
      <c r="S103" s="75"/>
      <c r="T103" s="75">
        <v>1969.8</v>
      </c>
      <c r="U103" s="75">
        <v>1999.3</v>
      </c>
      <c r="V103" s="21"/>
      <c r="W103" s="72"/>
      <c r="X103" s="72"/>
    </row>
    <row r="104" spans="1:24" ht="15">
      <c r="A104" s="44">
        <v>46</v>
      </c>
      <c r="B104" s="45" t="s">
        <v>166</v>
      </c>
      <c r="C104" s="20" t="s">
        <v>52</v>
      </c>
      <c r="D104" s="21"/>
      <c r="E104" s="75">
        <v>11604.5</v>
      </c>
      <c r="F104" s="75">
        <v>25728.1</v>
      </c>
      <c r="G104" s="75">
        <v>8262.9</v>
      </c>
      <c r="H104" s="75">
        <v>4280.9</v>
      </c>
      <c r="I104" s="75">
        <v>4291</v>
      </c>
      <c r="J104" s="75"/>
      <c r="K104" s="75">
        <v>4213.9</v>
      </c>
      <c r="L104" s="75">
        <v>4225.4</v>
      </c>
      <c r="M104" s="75"/>
      <c r="N104" s="75">
        <v>4227.7</v>
      </c>
      <c r="O104" s="75">
        <v>4234.2</v>
      </c>
      <c r="P104" s="75"/>
      <c r="Q104" s="75">
        <v>4236.9</v>
      </c>
      <c r="R104" s="75">
        <v>4247.5</v>
      </c>
      <c r="S104" s="75"/>
      <c r="T104" s="75">
        <v>4251.1</v>
      </c>
      <c r="U104" s="75">
        <v>4258.6</v>
      </c>
      <c r="V104" s="21"/>
      <c r="W104" s="72"/>
      <c r="X104" s="72"/>
    </row>
    <row r="105" spans="1:24" ht="56.25" customHeight="1">
      <c r="A105" s="82">
        <v>47</v>
      </c>
      <c r="B105" s="45" t="s">
        <v>139</v>
      </c>
      <c r="C105" s="20" t="s">
        <v>52</v>
      </c>
      <c r="D105" s="21"/>
      <c r="E105" s="75">
        <f>E106+E107+E108+E109+E110+E111+E112+E113+E114+E115+E116+E117+E118</f>
        <v>23485</v>
      </c>
      <c r="F105" s="75">
        <f aca="true" t="shared" si="16" ref="F105:U105">F106+F107+F108+F109+F110+F111+F112+F113+F114+F115+F116+F117+F118</f>
        <v>36163.6</v>
      </c>
      <c r="G105" s="75">
        <f>G106+G107+G108+G109+G110+G111+G112+G113+G114+G115+G116+G117+G118</f>
        <v>23643.3</v>
      </c>
      <c r="H105" s="79">
        <f>H106+H107+H108+H109+H110+H111+H112+H113+H114+H115+H116+H117+H118</f>
        <v>17263.6</v>
      </c>
      <c r="I105" s="75">
        <f t="shared" si="16"/>
        <v>17872.5</v>
      </c>
      <c r="J105" s="75">
        <f t="shared" si="16"/>
        <v>0</v>
      </c>
      <c r="K105" s="75">
        <f t="shared" si="16"/>
        <v>17325.7</v>
      </c>
      <c r="L105" s="75">
        <f t="shared" si="16"/>
        <v>17999.500000000004</v>
      </c>
      <c r="M105" s="75">
        <f t="shared" si="16"/>
        <v>0</v>
      </c>
      <c r="N105" s="75">
        <f t="shared" si="16"/>
        <v>17709.5</v>
      </c>
      <c r="O105" s="75">
        <f t="shared" si="16"/>
        <v>18382.100000000002</v>
      </c>
      <c r="P105" s="75">
        <f t="shared" si="16"/>
        <v>0</v>
      </c>
      <c r="Q105" s="75">
        <f t="shared" si="16"/>
        <v>18164.100000000002</v>
      </c>
      <c r="R105" s="75">
        <f t="shared" si="16"/>
        <v>18760.9</v>
      </c>
      <c r="S105" s="75">
        <f t="shared" si="16"/>
        <v>0</v>
      </c>
      <c r="T105" s="75">
        <f t="shared" si="16"/>
        <v>18236.3</v>
      </c>
      <c r="U105" s="75">
        <f t="shared" si="16"/>
        <v>18818.100000000002</v>
      </c>
      <c r="V105" s="21"/>
      <c r="W105" s="72"/>
      <c r="X105" s="72"/>
    </row>
    <row r="106" spans="1:24" ht="19.5" customHeight="1">
      <c r="A106" s="83"/>
      <c r="B106" s="35" t="s">
        <v>124</v>
      </c>
      <c r="C106" s="20" t="s">
        <v>52</v>
      </c>
      <c r="D106" s="21"/>
      <c r="E106" s="75">
        <v>8455.2</v>
      </c>
      <c r="F106" s="75">
        <v>8543.2</v>
      </c>
      <c r="G106" s="75">
        <v>8356.4</v>
      </c>
      <c r="H106" s="75">
        <v>7681.4</v>
      </c>
      <c r="I106" s="75">
        <v>7939.8</v>
      </c>
      <c r="J106" s="75"/>
      <c r="K106" s="75">
        <v>7681.4</v>
      </c>
      <c r="L106" s="75">
        <v>7939.8</v>
      </c>
      <c r="M106" s="75"/>
      <c r="N106" s="75">
        <v>7681.4</v>
      </c>
      <c r="O106" s="75">
        <v>7939.8</v>
      </c>
      <c r="P106" s="75"/>
      <c r="Q106" s="75">
        <v>8039.8</v>
      </c>
      <c r="R106" s="75">
        <v>8198.6</v>
      </c>
      <c r="S106" s="75"/>
      <c r="T106" s="75">
        <v>8039.8</v>
      </c>
      <c r="U106" s="75">
        <v>8198.6</v>
      </c>
      <c r="V106" s="21"/>
      <c r="W106" s="72"/>
      <c r="X106" s="72"/>
    </row>
    <row r="107" spans="1:24" ht="15">
      <c r="A107" s="83"/>
      <c r="B107" s="35" t="s">
        <v>125</v>
      </c>
      <c r="C107" s="20" t="s">
        <v>52</v>
      </c>
      <c r="D107" s="21"/>
      <c r="E107" s="75">
        <v>164.2</v>
      </c>
      <c r="F107" s="75">
        <v>206.7</v>
      </c>
      <c r="G107" s="75">
        <v>225.1</v>
      </c>
      <c r="H107" s="75">
        <v>225.2</v>
      </c>
      <c r="I107" s="75">
        <v>230.2</v>
      </c>
      <c r="J107" s="75"/>
      <c r="K107" s="75">
        <v>225.2</v>
      </c>
      <c r="L107" s="75">
        <v>230.2</v>
      </c>
      <c r="M107" s="75"/>
      <c r="N107" s="75">
        <v>231.4</v>
      </c>
      <c r="O107" s="75">
        <v>236.4</v>
      </c>
      <c r="P107" s="75"/>
      <c r="Q107" s="75">
        <v>237.5</v>
      </c>
      <c r="R107" s="75">
        <v>242.5</v>
      </c>
      <c r="S107" s="75"/>
      <c r="T107" s="75">
        <v>243.5</v>
      </c>
      <c r="U107" s="75">
        <v>248.5</v>
      </c>
      <c r="V107" s="21"/>
      <c r="W107" s="72"/>
      <c r="X107" s="72"/>
    </row>
    <row r="108" spans="1:24" ht="30">
      <c r="A108" s="83"/>
      <c r="B108" s="35" t="s">
        <v>126</v>
      </c>
      <c r="C108" s="20" t="s">
        <v>52</v>
      </c>
      <c r="D108" s="21"/>
      <c r="E108" s="79">
        <v>113.1</v>
      </c>
      <c r="F108" s="79">
        <v>134.1</v>
      </c>
      <c r="G108" s="79">
        <v>130</v>
      </c>
      <c r="H108" s="79">
        <v>130</v>
      </c>
      <c r="I108" s="79">
        <v>134</v>
      </c>
      <c r="J108" s="79"/>
      <c r="K108" s="79">
        <v>130</v>
      </c>
      <c r="L108" s="79">
        <v>134</v>
      </c>
      <c r="M108" s="79"/>
      <c r="N108" s="79">
        <v>138</v>
      </c>
      <c r="O108" s="79">
        <v>142</v>
      </c>
      <c r="P108" s="79"/>
      <c r="Q108" s="79">
        <v>138</v>
      </c>
      <c r="R108" s="79">
        <v>142</v>
      </c>
      <c r="S108" s="79"/>
      <c r="T108" s="79">
        <v>138</v>
      </c>
      <c r="U108" s="79">
        <v>142</v>
      </c>
      <c r="V108" s="21"/>
      <c r="W108" s="72"/>
      <c r="X108" s="72"/>
    </row>
    <row r="109" spans="1:24" ht="15">
      <c r="A109" s="83"/>
      <c r="B109" s="35" t="s">
        <v>127</v>
      </c>
      <c r="C109" s="20" t="s">
        <v>52</v>
      </c>
      <c r="D109" s="21"/>
      <c r="E109" s="75">
        <v>3923.1</v>
      </c>
      <c r="F109" s="75">
        <v>16208.1</v>
      </c>
      <c r="G109" s="75">
        <v>2492.3</v>
      </c>
      <c r="H109" s="75">
        <v>1250.7</v>
      </c>
      <c r="I109" s="75">
        <v>1266.8</v>
      </c>
      <c r="J109" s="75"/>
      <c r="K109" s="75">
        <v>1309.3</v>
      </c>
      <c r="L109" s="75">
        <v>1319.4</v>
      </c>
      <c r="M109" s="75"/>
      <c r="N109" s="75">
        <v>1335.5</v>
      </c>
      <c r="O109" s="75">
        <v>1346.2</v>
      </c>
      <c r="P109" s="75"/>
      <c r="Q109" s="75">
        <v>1394.1</v>
      </c>
      <c r="R109" s="75">
        <v>1404.8</v>
      </c>
      <c r="S109" s="75"/>
      <c r="T109" s="75">
        <v>1420.3</v>
      </c>
      <c r="U109" s="75">
        <v>1431.6</v>
      </c>
      <c r="V109" s="21"/>
      <c r="W109" s="72"/>
      <c r="X109" s="72"/>
    </row>
    <row r="110" spans="1:24" ht="15">
      <c r="A110" s="83"/>
      <c r="B110" s="35" t="s">
        <v>128</v>
      </c>
      <c r="C110" s="20" t="s">
        <v>52</v>
      </c>
      <c r="D110" s="21"/>
      <c r="E110" s="75">
        <v>6973.9</v>
      </c>
      <c r="F110" s="75">
        <v>6071.9</v>
      </c>
      <c r="G110" s="75">
        <v>6503.5</v>
      </c>
      <c r="H110" s="75">
        <v>2940</v>
      </c>
      <c r="I110" s="75">
        <v>3143.3</v>
      </c>
      <c r="J110" s="75"/>
      <c r="K110" s="75">
        <v>2940</v>
      </c>
      <c r="L110" s="75">
        <v>3143.3</v>
      </c>
      <c r="M110" s="75"/>
      <c r="N110" s="75">
        <v>3235</v>
      </c>
      <c r="O110" s="75">
        <v>3436.3</v>
      </c>
      <c r="P110" s="75"/>
      <c r="Q110" s="75">
        <v>3250</v>
      </c>
      <c r="R110" s="75">
        <v>3466.8</v>
      </c>
      <c r="S110" s="75"/>
      <c r="T110" s="75">
        <v>3270</v>
      </c>
      <c r="U110" s="75">
        <v>3471.2</v>
      </c>
      <c r="V110" s="21"/>
      <c r="W110" s="72"/>
      <c r="X110" s="72"/>
    </row>
    <row r="111" spans="1:24" ht="15">
      <c r="A111" s="83"/>
      <c r="B111" s="35" t="s">
        <v>129</v>
      </c>
      <c r="C111" s="20" t="s">
        <v>52</v>
      </c>
      <c r="D111" s="21"/>
      <c r="E111" s="75">
        <v>0</v>
      </c>
      <c r="F111" s="75">
        <v>0</v>
      </c>
      <c r="G111" s="75">
        <v>0</v>
      </c>
      <c r="H111" s="75">
        <v>0</v>
      </c>
      <c r="I111" s="75">
        <v>0</v>
      </c>
      <c r="J111" s="75"/>
      <c r="K111" s="75">
        <v>0</v>
      </c>
      <c r="L111" s="75">
        <v>0</v>
      </c>
      <c r="M111" s="75"/>
      <c r="N111" s="75">
        <v>0</v>
      </c>
      <c r="O111" s="75">
        <v>0</v>
      </c>
      <c r="P111" s="75"/>
      <c r="Q111" s="75">
        <v>0</v>
      </c>
      <c r="R111" s="75">
        <v>0</v>
      </c>
      <c r="S111" s="75"/>
      <c r="T111" s="75">
        <v>0</v>
      </c>
      <c r="U111" s="75">
        <v>0</v>
      </c>
      <c r="V111" s="21"/>
      <c r="W111" s="72"/>
      <c r="X111" s="72"/>
    </row>
    <row r="112" spans="1:24" ht="15">
      <c r="A112" s="83"/>
      <c r="B112" s="35" t="s">
        <v>130</v>
      </c>
      <c r="C112" s="20" t="s">
        <v>52</v>
      </c>
      <c r="D112" s="21"/>
      <c r="E112" s="79">
        <v>0</v>
      </c>
      <c r="F112" s="79">
        <v>0</v>
      </c>
      <c r="G112" s="79">
        <v>5</v>
      </c>
      <c r="H112" s="79">
        <v>5</v>
      </c>
      <c r="I112" s="79">
        <v>5.7</v>
      </c>
      <c r="J112" s="79"/>
      <c r="K112" s="79">
        <v>5</v>
      </c>
      <c r="L112" s="79">
        <v>5.7</v>
      </c>
      <c r="M112" s="79"/>
      <c r="N112" s="79">
        <v>5</v>
      </c>
      <c r="O112" s="79">
        <v>5.7</v>
      </c>
      <c r="P112" s="79"/>
      <c r="Q112" s="79">
        <v>5</v>
      </c>
      <c r="R112" s="79">
        <v>5.7</v>
      </c>
      <c r="S112" s="79"/>
      <c r="T112" s="79">
        <v>5</v>
      </c>
      <c r="U112" s="79">
        <v>5.7</v>
      </c>
      <c r="V112" s="21"/>
      <c r="W112" s="72"/>
      <c r="X112" s="72"/>
    </row>
    <row r="113" spans="1:24" ht="15">
      <c r="A113" s="83"/>
      <c r="B113" s="35" t="s">
        <v>131</v>
      </c>
      <c r="C113" s="20" t="s">
        <v>52</v>
      </c>
      <c r="D113" s="21"/>
      <c r="E113" s="75">
        <v>3380.3</v>
      </c>
      <c r="F113" s="75">
        <v>4533.4</v>
      </c>
      <c r="G113" s="75">
        <v>5186.2</v>
      </c>
      <c r="H113" s="75">
        <v>4296.5</v>
      </c>
      <c r="I113" s="75">
        <v>4396.8</v>
      </c>
      <c r="J113" s="75"/>
      <c r="K113" s="75">
        <v>4300</v>
      </c>
      <c r="L113" s="75">
        <v>4471.2</v>
      </c>
      <c r="M113" s="75"/>
      <c r="N113" s="75">
        <v>4300</v>
      </c>
      <c r="O113" s="75">
        <v>4471.2</v>
      </c>
      <c r="P113" s="75"/>
      <c r="Q113" s="75">
        <v>4315.5</v>
      </c>
      <c r="R113" s="75">
        <v>4495</v>
      </c>
      <c r="S113" s="75"/>
      <c r="T113" s="75">
        <v>4315.5</v>
      </c>
      <c r="U113" s="75">
        <v>4495</v>
      </c>
      <c r="V113" s="21"/>
      <c r="W113" s="72"/>
      <c r="X113" s="72"/>
    </row>
    <row r="114" spans="1:24" ht="15">
      <c r="A114" s="83"/>
      <c r="B114" s="35" t="s">
        <v>132</v>
      </c>
      <c r="C114" s="20" t="s">
        <v>52</v>
      </c>
      <c r="D114" s="21"/>
      <c r="E114" s="75">
        <v>0</v>
      </c>
      <c r="F114" s="75">
        <v>0</v>
      </c>
      <c r="G114" s="75">
        <v>0</v>
      </c>
      <c r="H114" s="75">
        <v>0</v>
      </c>
      <c r="I114" s="75">
        <v>0</v>
      </c>
      <c r="J114" s="75"/>
      <c r="K114" s="75">
        <v>0</v>
      </c>
      <c r="L114" s="75">
        <v>0</v>
      </c>
      <c r="M114" s="75"/>
      <c r="N114" s="75">
        <v>0</v>
      </c>
      <c r="O114" s="75">
        <v>0</v>
      </c>
      <c r="P114" s="75"/>
      <c r="Q114" s="75">
        <v>0</v>
      </c>
      <c r="R114" s="75">
        <v>0</v>
      </c>
      <c r="S114" s="75"/>
      <c r="T114" s="75">
        <v>0</v>
      </c>
      <c r="U114" s="75">
        <v>0</v>
      </c>
      <c r="V114" s="21"/>
      <c r="W114" s="72"/>
      <c r="X114" s="72"/>
    </row>
    <row r="115" spans="1:24" ht="15">
      <c r="A115" s="83"/>
      <c r="B115" s="35" t="s">
        <v>133</v>
      </c>
      <c r="C115" s="20" t="s">
        <v>52</v>
      </c>
      <c r="D115" s="21"/>
      <c r="E115" s="79">
        <v>158.4</v>
      </c>
      <c r="F115" s="79">
        <v>179.2</v>
      </c>
      <c r="G115" s="79">
        <v>200</v>
      </c>
      <c r="H115" s="79">
        <v>200</v>
      </c>
      <c r="I115" s="79">
        <v>220</v>
      </c>
      <c r="J115" s="79"/>
      <c r="K115" s="79">
        <v>200</v>
      </c>
      <c r="L115" s="79">
        <v>220</v>
      </c>
      <c r="M115" s="79"/>
      <c r="N115" s="79">
        <v>220</v>
      </c>
      <c r="O115" s="79">
        <v>240</v>
      </c>
      <c r="P115" s="79"/>
      <c r="Q115" s="79">
        <v>220</v>
      </c>
      <c r="R115" s="79">
        <v>240</v>
      </c>
      <c r="S115" s="79"/>
      <c r="T115" s="79">
        <v>240</v>
      </c>
      <c r="U115" s="79">
        <v>260</v>
      </c>
      <c r="V115" s="21"/>
      <c r="W115" s="72"/>
      <c r="X115" s="72"/>
    </row>
    <row r="116" spans="1:24" ht="15">
      <c r="A116" s="83"/>
      <c r="B116" s="35" t="s">
        <v>134</v>
      </c>
      <c r="C116" s="20" t="s">
        <v>52</v>
      </c>
      <c r="D116" s="21"/>
      <c r="E116" s="79">
        <v>4.8</v>
      </c>
      <c r="F116" s="79">
        <v>0</v>
      </c>
      <c r="G116" s="79">
        <v>15</v>
      </c>
      <c r="H116" s="79">
        <v>5</v>
      </c>
      <c r="I116" s="79">
        <v>5.5</v>
      </c>
      <c r="J116" s="79"/>
      <c r="K116" s="79">
        <v>5</v>
      </c>
      <c r="L116" s="79">
        <v>5.5</v>
      </c>
      <c r="M116" s="79"/>
      <c r="N116" s="79">
        <v>5</v>
      </c>
      <c r="O116" s="79">
        <v>5.5</v>
      </c>
      <c r="P116" s="79"/>
      <c r="Q116" s="79">
        <v>6</v>
      </c>
      <c r="R116" s="79">
        <v>6.5</v>
      </c>
      <c r="S116" s="79"/>
      <c r="T116" s="79">
        <v>6</v>
      </c>
      <c r="U116" s="79">
        <v>6.5</v>
      </c>
      <c r="V116" s="21"/>
      <c r="W116" s="72"/>
      <c r="X116" s="72"/>
    </row>
    <row r="117" spans="1:24" ht="15">
      <c r="A117" s="83"/>
      <c r="B117" s="35" t="s">
        <v>135</v>
      </c>
      <c r="C117" s="20" t="s">
        <v>52</v>
      </c>
      <c r="D117" s="21"/>
      <c r="E117" s="75">
        <v>0</v>
      </c>
      <c r="F117" s="75">
        <v>0</v>
      </c>
      <c r="G117" s="75">
        <v>0</v>
      </c>
      <c r="H117" s="75">
        <v>0</v>
      </c>
      <c r="I117" s="75">
        <v>0</v>
      </c>
      <c r="J117" s="75"/>
      <c r="K117" s="75">
        <v>0</v>
      </c>
      <c r="L117" s="75">
        <v>0</v>
      </c>
      <c r="M117" s="75"/>
      <c r="N117" s="75">
        <v>0</v>
      </c>
      <c r="O117" s="75">
        <v>0</v>
      </c>
      <c r="P117" s="75"/>
      <c r="Q117" s="75">
        <v>0</v>
      </c>
      <c r="R117" s="75">
        <v>0</v>
      </c>
      <c r="S117" s="75"/>
      <c r="T117" s="75">
        <v>0</v>
      </c>
      <c r="U117" s="75">
        <v>0</v>
      </c>
      <c r="V117" s="21"/>
      <c r="W117" s="72"/>
      <c r="X117" s="72"/>
    </row>
    <row r="118" spans="1:24" ht="30" customHeight="1">
      <c r="A118" s="84"/>
      <c r="B118" s="35" t="s">
        <v>136</v>
      </c>
      <c r="C118" s="20" t="s">
        <v>52</v>
      </c>
      <c r="D118" s="21"/>
      <c r="E118" s="79">
        <v>312</v>
      </c>
      <c r="F118" s="79">
        <v>287</v>
      </c>
      <c r="G118" s="79">
        <v>529.8</v>
      </c>
      <c r="H118" s="79">
        <v>529.8</v>
      </c>
      <c r="I118" s="79">
        <v>530.4</v>
      </c>
      <c r="J118" s="79"/>
      <c r="K118" s="79">
        <v>529.8</v>
      </c>
      <c r="L118" s="79">
        <v>530.4</v>
      </c>
      <c r="M118" s="79"/>
      <c r="N118" s="79">
        <v>558.2</v>
      </c>
      <c r="O118" s="79">
        <v>559</v>
      </c>
      <c r="P118" s="79"/>
      <c r="Q118" s="79">
        <v>558.2</v>
      </c>
      <c r="R118" s="79">
        <v>559</v>
      </c>
      <c r="S118" s="79"/>
      <c r="T118" s="79">
        <v>558.2</v>
      </c>
      <c r="U118" s="79">
        <v>559</v>
      </c>
      <c r="V118" s="21"/>
      <c r="W118" s="72"/>
      <c r="X118" s="72"/>
    </row>
    <row r="119" spans="1:24" ht="52.5" customHeight="1">
      <c r="A119" s="56">
        <v>48</v>
      </c>
      <c r="B119" s="45" t="s">
        <v>143</v>
      </c>
      <c r="C119" s="20" t="s">
        <v>52</v>
      </c>
      <c r="D119" s="21"/>
      <c r="E119" s="75">
        <f>E91-E105</f>
        <v>85</v>
      </c>
      <c r="F119" s="75">
        <f aca="true" t="shared" si="17" ref="F119:U119">F91-F105</f>
        <v>-465.20000000000437</v>
      </c>
      <c r="G119" s="75">
        <f t="shared" si="17"/>
        <v>-4654.399999999998</v>
      </c>
      <c r="H119" s="75">
        <f t="shared" si="17"/>
        <v>-1840.9999999999982</v>
      </c>
      <c r="I119" s="75">
        <f t="shared" si="17"/>
        <v>-2062.2999999999993</v>
      </c>
      <c r="J119" s="75">
        <f t="shared" si="17"/>
        <v>0</v>
      </c>
      <c r="K119" s="75">
        <f t="shared" si="17"/>
        <v>-1569.4000000000015</v>
      </c>
      <c r="L119" s="75">
        <f t="shared" si="17"/>
        <v>-1992.5000000000018</v>
      </c>
      <c r="M119" s="75">
        <f t="shared" si="17"/>
        <v>0</v>
      </c>
      <c r="N119" s="75">
        <f t="shared" si="17"/>
        <v>-1463.6000000000022</v>
      </c>
      <c r="O119" s="75">
        <f t="shared" si="17"/>
        <v>-1886</v>
      </c>
      <c r="P119" s="75">
        <f t="shared" si="17"/>
        <v>0</v>
      </c>
      <c r="Q119" s="75">
        <f t="shared" si="17"/>
        <v>-1575.2000000000007</v>
      </c>
      <c r="R119" s="75">
        <f t="shared" si="17"/>
        <v>-1875.7999999999993</v>
      </c>
      <c r="S119" s="75">
        <f t="shared" si="17"/>
        <v>0</v>
      </c>
      <c r="T119" s="75">
        <f t="shared" si="17"/>
        <v>-1343.5</v>
      </c>
      <c r="U119" s="75">
        <f t="shared" si="17"/>
        <v>-1515.6000000000022</v>
      </c>
      <c r="V119" s="21"/>
      <c r="W119" s="72"/>
      <c r="X119" s="72"/>
    </row>
    <row r="120" spans="1:24" ht="36" customHeight="1">
      <c r="A120" s="56">
        <v>49</v>
      </c>
      <c r="B120" s="45" t="s">
        <v>140</v>
      </c>
      <c r="C120" s="20" t="s">
        <v>52</v>
      </c>
      <c r="D120" s="21"/>
      <c r="E120" s="75">
        <v>0</v>
      </c>
      <c r="F120" s="75">
        <v>0</v>
      </c>
      <c r="G120" s="75">
        <v>0</v>
      </c>
      <c r="H120" s="75">
        <v>0</v>
      </c>
      <c r="I120" s="75">
        <v>0</v>
      </c>
      <c r="J120" s="75"/>
      <c r="K120" s="75">
        <v>0</v>
      </c>
      <c r="L120" s="75">
        <v>0</v>
      </c>
      <c r="M120" s="75"/>
      <c r="N120" s="75">
        <v>0</v>
      </c>
      <c r="O120" s="75">
        <v>0</v>
      </c>
      <c r="P120" s="75"/>
      <c r="Q120" s="75">
        <v>0</v>
      </c>
      <c r="R120" s="75">
        <v>0</v>
      </c>
      <c r="S120" s="75"/>
      <c r="T120" s="75">
        <v>0</v>
      </c>
      <c r="U120" s="75">
        <v>0</v>
      </c>
      <c r="V120" s="21"/>
      <c r="W120" s="72"/>
      <c r="X120" s="72"/>
    </row>
    <row r="122" spans="1:21" ht="42.75" customHeight="1">
      <c r="A122" s="115" t="s">
        <v>183</v>
      </c>
      <c r="B122" s="115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</row>
  </sheetData>
  <sheetProtection/>
  <mergeCells count="59">
    <mergeCell ref="T6:V6"/>
    <mergeCell ref="W6:X6"/>
    <mergeCell ref="A74:B74"/>
    <mergeCell ref="A78:A89"/>
    <mergeCell ref="A57:A58"/>
    <mergeCell ref="B57:B58"/>
    <mergeCell ref="A59:B59"/>
    <mergeCell ref="B67:B68"/>
    <mergeCell ref="A48:A49"/>
    <mergeCell ref="B48:B49"/>
    <mergeCell ref="A90:B90"/>
    <mergeCell ref="A93:A102"/>
    <mergeCell ref="A105:A118"/>
    <mergeCell ref="B69:B70"/>
    <mergeCell ref="A72:A73"/>
    <mergeCell ref="B72:B73"/>
    <mergeCell ref="A60:A70"/>
    <mergeCell ref="B60:B61"/>
    <mergeCell ref="B63:B64"/>
    <mergeCell ref="B65:B66"/>
    <mergeCell ref="A51:A52"/>
    <mergeCell ref="B51:B52"/>
    <mergeCell ref="A53:B53"/>
    <mergeCell ref="A54:A55"/>
    <mergeCell ref="B54:B55"/>
    <mergeCell ref="A39:B39"/>
    <mergeCell ref="A43:A44"/>
    <mergeCell ref="B43:B44"/>
    <mergeCell ref="A45:B45"/>
    <mergeCell ref="A21:A22"/>
    <mergeCell ref="B21:B22"/>
    <mergeCell ref="A24:B24"/>
    <mergeCell ref="A25:A26"/>
    <mergeCell ref="B25:B26"/>
    <mergeCell ref="A12:A13"/>
    <mergeCell ref="B12:B13"/>
    <mergeCell ref="A15:A16"/>
    <mergeCell ref="B15:B16"/>
    <mergeCell ref="A18:A19"/>
    <mergeCell ref="Q6:S6"/>
    <mergeCell ref="B18:B19"/>
    <mergeCell ref="A9:B9"/>
    <mergeCell ref="K6:M6"/>
    <mergeCell ref="A10:A11"/>
    <mergeCell ref="B10:B11"/>
    <mergeCell ref="D6:D8"/>
    <mergeCell ref="E6:E8"/>
    <mergeCell ref="F6:F8"/>
    <mergeCell ref="A5:A8"/>
    <mergeCell ref="A122:U122"/>
    <mergeCell ref="B2:U2"/>
    <mergeCell ref="B3:U3"/>
    <mergeCell ref="N6:P6"/>
    <mergeCell ref="B1:P1"/>
    <mergeCell ref="H6:J6"/>
    <mergeCell ref="B5:B8"/>
    <mergeCell ref="C5:C8"/>
    <mergeCell ref="G6:G8"/>
    <mergeCell ref="H5:X5"/>
  </mergeCells>
  <printOptions/>
  <pageMargins left="0.3937007874015748" right="0.3937007874015748" top="0.3937007874015748" bottom="0.1968503937007874" header="0" footer="0"/>
  <pageSetup fitToHeight="3" horizontalDpi="600" verticalDpi="600" orientation="landscape" paperSize="9" scale="51" r:id="rId1"/>
  <rowBreaks count="2" manualBreakCount="2">
    <brk id="38" max="255" man="1"/>
    <brk id="77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8"/>
  <sheetViews>
    <sheetView zoomScale="70" zoomScaleNormal="70" zoomScalePageLayoutView="0" workbookViewId="0" topLeftCell="A1">
      <selection activeCell="A1" sqref="A1:IV16384"/>
    </sheetView>
  </sheetViews>
  <sheetFormatPr defaultColWidth="9.00390625" defaultRowHeight="12.75"/>
  <cols>
    <col min="1" max="1" width="6.375" style="14" customWidth="1"/>
    <col min="2" max="2" width="55.75390625" style="6" customWidth="1"/>
    <col min="3" max="3" width="24.625" style="8" customWidth="1"/>
    <col min="4" max="8" width="10.375" style="6" customWidth="1"/>
    <col min="9" max="9" width="15.25390625" style="6" customWidth="1"/>
    <col min="10" max="10" width="10.625" style="6" customWidth="1"/>
    <col min="11" max="11" width="9.00390625" style="6" customWidth="1"/>
    <col min="12" max="12" width="14.625" style="6" customWidth="1"/>
    <col min="13" max="13" width="10.875" style="6" customWidth="1"/>
    <col min="14" max="14" width="10.25390625" style="6" customWidth="1"/>
    <col min="15" max="15" width="14.625" style="6" customWidth="1"/>
    <col min="16" max="16" width="11.375" style="6" customWidth="1"/>
    <col min="17" max="17" width="10.00390625" style="6" customWidth="1"/>
    <col min="18" max="18" width="14.75390625" style="6" customWidth="1"/>
    <col min="19" max="20" width="9.125" style="6" customWidth="1"/>
    <col min="21" max="21" width="13.875" style="6" customWidth="1"/>
    <col min="22" max="23" width="9.125" style="6" customWidth="1"/>
    <col min="24" max="24" width="14.125" style="6" customWidth="1"/>
    <col min="25" max="16384" width="9.125" style="6" customWidth="1"/>
  </cols>
  <sheetData>
    <row r="1" spans="2:17" ht="11.25" customHeight="1"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2:25" ht="25.5" customHeight="1">
      <c r="B2" s="126" t="s">
        <v>101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</row>
    <row r="3" spans="2:17" ht="6.75" customHeight="1"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</row>
    <row r="4" spans="2:25" ht="21.75" customHeight="1">
      <c r="B4" s="127" t="s">
        <v>74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</row>
    <row r="6" spans="1:26" ht="19.5" customHeight="1">
      <c r="A6" s="128" t="s">
        <v>91</v>
      </c>
      <c r="B6" s="105" t="s">
        <v>0</v>
      </c>
      <c r="C6" s="105" t="s">
        <v>1</v>
      </c>
      <c r="D6" s="4" t="s">
        <v>2</v>
      </c>
      <c r="E6" s="4" t="s">
        <v>2</v>
      </c>
      <c r="F6" s="4" t="s">
        <v>2</v>
      </c>
      <c r="G6" s="4" t="s">
        <v>2</v>
      </c>
      <c r="H6" s="4" t="s">
        <v>3</v>
      </c>
      <c r="I6" s="105" t="s">
        <v>4</v>
      </c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26" ht="15">
      <c r="A7" s="129"/>
      <c r="B7" s="105"/>
      <c r="C7" s="105"/>
      <c r="D7" s="105">
        <v>2014</v>
      </c>
      <c r="E7" s="105">
        <v>2015</v>
      </c>
      <c r="F7" s="105">
        <v>2016</v>
      </c>
      <c r="G7" s="105">
        <v>2017</v>
      </c>
      <c r="H7" s="105">
        <v>2018</v>
      </c>
      <c r="I7" s="108">
        <v>2019</v>
      </c>
      <c r="J7" s="109"/>
      <c r="K7" s="110"/>
      <c r="L7" s="108">
        <v>2020</v>
      </c>
      <c r="M7" s="109"/>
      <c r="N7" s="110"/>
      <c r="O7" s="111">
        <v>2021</v>
      </c>
      <c r="P7" s="112"/>
      <c r="Q7" s="113"/>
      <c r="R7" s="108">
        <v>2022</v>
      </c>
      <c r="S7" s="109"/>
      <c r="T7" s="110"/>
      <c r="U7" s="108">
        <v>2023</v>
      </c>
      <c r="V7" s="109"/>
      <c r="W7" s="110"/>
      <c r="X7" s="111">
        <v>2024</v>
      </c>
      <c r="Y7" s="112"/>
      <c r="Z7" s="113"/>
    </row>
    <row r="8" spans="1:26" ht="35.25" customHeight="1">
      <c r="A8" s="130"/>
      <c r="B8" s="105"/>
      <c r="C8" s="105"/>
      <c r="D8" s="105"/>
      <c r="E8" s="105"/>
      <c r="F8" s="105"/>
      <c r="G8" s="105"/>
      <c r="H8" s="105"/>
      <c r="I8" s="25" t="s">
        <v>98</v>
      </c>
      <c r="J8" s="25" t="s">
        <v>99</v>
      </c>
      <c r="K8" s="25" t="s">
        <v>100</v>
      </c>
      <c r="L8" s="25" t="s">
        <v>98</v>
      </c>
      <c r="M8" s="25" t="s">
        <v>99</v>
      </c>
      <c r="N8" s="25" t="s">
        <v>100</v>
      </c>
      <c r="O8" s="25" t="s">
        <v>98</v>
      </c>
      <c r="P8" s="25" t="s">
        <v>99</v>
      </c>
      <c r="Q8" s="25" t="s">
        <v>100</v>
      </c>
      <c r="R8" s="25" t="s">
        <v>98</v>
      </c>
      <c r="S8" s="25" t="s">
        <v>99</v>
      </c>
      <c r="T8" s="25" t="s">
        <v>100</v>
      </c>
      <c r="U8" s="25" t="s">
        <v>98</v>
      </c>
      <c r="V8" s="25" t="s">
        <v>99</v>
      </c>
      <c r="W8" s="25" t="s">
        <v>100</v>
      </c>
      <c r="X8" s="25" t="s">
        <v>98</v>
      </c>
      <c r="Y8" s="25" t="s">
        <v>99</v>
      </c>
      <c r="Z8" s="25" t="s">
        <v>100</v>
      </c>
    </row>
    <row r="9" spans="1:26" ht="24.75" customHeight="1">
      <c r="A9" s="146" t="s">
        <v>5</v>
      </c>
      <c r="B9" s="147"/>
      <c r="C9" s="2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">
      <c r="A10" s="136">
        <v>1</v>
      </c>
      <c r="B10" s="123" t="s">
        <v>42</v>
      </c>
      <c r="C10" s="2" t="s">
        <v>12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7"/>
      <c r="O10" s="7"/>
      <c r="P10" s="7"/>
      <c r="Q10" s="7"/>
      <c r="R10" s="3"/>
      <c r="S10" s="3"/>
      <c r="T10" s="3"/>
      <c r="U10" s="3"/>
      <c r="V10" s="3"/>
      <c r="W10" s="7"/>
      <c r="X10" s="7"/>
      <c r="Y10" s="7"/>
      <c r="Z10" s="7"/>
    </row>
    <row r="11" spans="1:26" ht="15">
      <c r="A11" s="136"/>
      <c r="B11" s="123"/>
      <c r="C11" s="2" t="s">
        <v>6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7"/>
      <c r="O11" s="7"/>
      <c r="P11" s="7"/>
      <c r="Q11" s="7"/>
      <c r="R11" s="3"/>
      <c r="S11" s="3"/>
      <c r="T11" s="3"/>
      <c r="U11" s="3"/>
      <c r="V11" s="3"/>
      <c r="W11" s="7"/>
      <c r="X11" s="7"/>
      <c r="Y11" s="7"/>
      <c r="Z11" s="7"/>
    </row>
    <row r="12" spans="1:26" ht="24" customHeight="1">
      <c r="A12" s="2">
        <v>2</v>
      </c>
      <c r="B12" s="1" t="s">
        <v>44</v>
      </c>
      <c r="C12" s="2" t="s">
        <v>45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7"/>
      <c r="O12" s="7"/>
      <c r="P12" s="7"/>
      <c r="Q12" s="7"/>
      <c r="R12" s="3"/>
      <c r="S12" s="3"/>
      <c r="T12" s="3"/>
      <c r="U12" s="3"/>
      <c r="V12" s="3"/>
      <c r="W12" s="7"/>
      <c r="X12" s="7"/>
      <c r="Y12" s="7"/>
      <c r="Z12" s="7"/>
    </row>
    <row r="13" spans="1:26" ht="15">
      <c r="A13" s="136">
        <v>3</v>
      </c>
      <c r="B13" s="123" t="s">
        <v>14</v>
      </c>
      <c r="C13" s="2" t="s">
        <v>12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7"/>
      <c r="O13" s="7"/>
      <c r="P13" s="7"/>
      <c r="Q13" s="7"/>
      <c r="R13" s="3"/>
      <c r="S13" s="3"/>
      <c r="T13" s="3"/>
      <c r="U13" s="3"/>
      <c r="V13" s="3"/>
      <c r="W13" s="7"/>
      <c r="X13" s="7"/>
      <c r="Y13" s="7"/>
      <c r="Z13" s="7"/>
    </row>
    <row r="14" spans="1:26" ht="15">
      <c r="A14" s="136"/>
      <c r="B14" s="123"/>
      <c r="C14" s="2" t="s">
        <v>6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7"/>
      <c r="O14" s="7"/>
      <c r="P14" s="7"/>
      <c r="Q14" s="7"/>
      <c r="R14" s="3"/>
      <c r="S14" s="3"/>
      <c r="T14" s="3"/>
      <c r="U14" s="3"/>
      <c r="V14" s="3"/>
      <c r="W14" s="7"/>
      <c r="X14" s="7"/>
      <c r="Y14" s="7"/>
      <c r="Z14" s="7"/>
    </row>
    <row r="15" spans="1:26" ht="30">
      <c r="A15" s="2">
        <v>4</v>
      </c>
      <c r="B15" s="1" t="s">
        <v>46</v>
      </c>
      <c r="C15" s="2" t="s">
        <v>47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7"/>
      <c r="O15" s="7"/>
      <c r="P15" s="7"/>
      <c r="Q15" s="7"/>
      <c r="R15" s="3"/>
      <c r="S15" s="3"/>
      <c r="T15" s="3"/>
      <c r="U15" s="3"/>
      <c r="V15" s="3"/>
      <c r="W15" s="7"/>
      <c r="X15" s="7"/>
      <c r="Y15" s="7"/>
      <c r="Z15" s="7"/>
    </row>
    <row r="16" spans="1:26" ht="15">
      <c r="A16" s="136">
        <v>5</v>
      </c>
      <c r="B16" s="123" t="s">
        <v>15</v>
      </c>
      <c r="C16" s="2" t="s">
        <v>12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7"/>
      <c r="O16" s="7"/>
      <c r="P16" s="7"/>
      <c r="Q16" s="7"/>
      <c r="R16" s="3"/>
      <c r="S16" s="3"/>
      <c r="T16" s="3"/>
      <c r="U16" s="3"/>
      <c r="V16" s="3"/>
      <c r="W16" s="7"/>
      <c r="X16" s="7"/>
      <c r="Y16" s="7"/>
      <c r="Z16" s="7"/>
    </row>
    <row r="17" spans="1:26" ht="15">
      <c r="A17" s="136"/>
      <c r="B17" s="123"/>
      <c r="C17" s="2" t="s">
        <v>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7"/>
      <c r="O17" s="7"/>
      <c r="P17" s="7"/>
      <c r="Q17" s="7"/>
      <c r="R17" s="3"/>
      <c r="S17" s="3"/>
      <c r="T17" s="3"/>
      <c r="U17" s="3"/>
      <c r="V17" s="3"/>
      <c r="W17" s="7"/>
      <c r="X17" s="7"/>
      <c r="Y17" s="7"/>
      <c r="Z17" s="7"/>
    </row>
    <row r="18" spans="1:26" ht="30">
      <c r="A18" s="2">
        <v>6</v>
      </c>
      <c r="B18" s="1" t="s">
        <v>48</v>
      </c>
      <c r="C18" s="2" t="s">
        <v>47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7"/>
      <c r="O18" s="7"/>
      <c r="P18" s="7"/>
      <c r="Q18" s="7"/>
      <c r="R18" s="3"/>
      <c r="S18" s="3"/>
      <c r="T18" s="3"/>
      <c r="U18" s="3"/>
      <c r="V18" s="3"/>
      <c r="W18" s="7"/>
      <c r="X18" s="7"/>
      <c r="Y18" s="7"/>
      <c r="Z18" s="7"/>
    </row>
    <row r="19" spans="1:26" ht="15">
      <c r="A19" s="136">
        <v>7</v>
      </c>
      <c r="B19" s="123" t="s">
        <v>16</v>
      </c>
      <c r="C19" s="2" t="s">
        <v>12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7"/>
      <c r="O19" s="7"/>
      <c r="P19" s="7"/>
      <c r="Q19" s="7"/>
      <c r="R19" s="3"/>
      <c r="S19" s="3"/>
      <c r="T19" s="3"/>
      <c r="U19" s="3"/>
      <c r="V19" s="3"/>
      <c r="W19" s="7"/>
      <c r="X19" s="7"/>
      <c r="Y19" s="7"/>
      <c r="Z19" s="7"/>
    </row>
    <row r="20" spans="1:26" ht="15">
      <c r="A20" s="136"/>
      <c r="B20" s="123"/>
      <c r="C20" s="2" t="s">
        <v>6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7"/>
      <c r="O20" s="7"/>
      <c r="P20" s="7"/>
      <c r="Q20" s="7"/>
      <c r="R20" s="3"/>
      <c r="S20" s="3"/>
      <c r="T20" s="3"/>
      <c r="U20" s="3"/>
      <c r="V20" s="3"/>
      <c r="W20" s="7"/>
      <c r="X20" s="7"/>
      <c r="Y20" s="7"/>
      <c r="Z20" s="7"/>
    </row>
    <row r="21" spans="1:26" ht="30">
      <c r="A21" s="2">
        <v>8</v>
      </c>
      <c r="B21" s="1" t="s">
        <v>49</v>
      </c>
      <c r="C21" s="2" t="s">
        <v>47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7"/>
      <c r="O21" s="7"/>
      <c r="P21" s="7"/>
      <c r="Q21" s="7"/>
      <c r="R21" s="3"/>
      <c r="S21" s="3"/>
      <c r="T21" s="3"/>
      <c r="U21" s="3"/>
      <c r="V21" s="3"/>
      <c r="W21" s="7"/>
      <c r="X21" s="7"/>
      <c r="Y21" s="7"/>
      <c r="Z21" s="7"/>
    </row>
    <row r="22" spans="1:26" ht="15">
      <c r="A22" s="145">
        <v>9</v>
      </c>
      <c r="B22" s="144" t="s">
        <v>17</v>
      </c>
      <c r="C22" s="27" t="s">
        <v>12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7"/>
      <c r="O22" s="7"/>
      <c r="P22" s="7"/>
      <c r="Q22" s="7"/>
      <c r="R22" s="3"/>
      <c r="S22" s="3"/>
      <c r="T22" s="3"/>
      <c r="U22" s="3"/>
      <c r="V22" s="3"/>
      <c r="W22" s="7"/>
      <c r="X22" s="7"/>
      <c r="Y22" s="7"/>
      <c r="Z22" s="7"/>
    </row>
    <row r="23" spans="1:26" ht="15">
      <c r="A23" s="145"/>
      <c r="B23" s="144"/>
      <c r="C23" s="27" t="s">
        <v>18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7"/>
      <c r="O23" s="7"/>
      <c r="P23" s="7"/>
      <c r="Q23" s="7"/>
      <c r="R23" s="3"/>
      <c r="S23" s="3"/>
      <c r="T23" s="3"/>
      <c r="U23" s="3"/>
      <c r="V23" s="3"/>
      <c r="W23" s="7"/>
      <c r="X23" s="7"/>
      <c r="Y23" s="7"/>
      <c r="Z23" s="7"/>
    </row>
    <row r="24" spans="1:26" ht="15">
      <c r="A24" s="145"/>
      <c r="B24" s="144"/>
      <c r="C24" s="27" t="s">
        <v>19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7"/>
      <c r="O24" s="7"/>
      <c r="P24" s="7"/>
      <c r="Q24" s="7"/>
      <c r="R24" s="3"/>
      <c r="S24" s="3"/>
      <c r="T24" s="3"/>
      <c r="U24" s="3"/>
      <c r="V24" s="3"/>
      <c r="W24" s="7"/>
      <c r="X24" s="7"/>
      <c r="Y24" s="7"/>
      <c r="Z24" s="7"/>
    </row>
    <row r="25" spans="1:26" ht="15">
      <c r="A25" s="145"/>
      <c r="B25" s="144"/>
      <c r="C25" s="27" t="s">
        <v>6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7"/>
      <c r="O25" s="7"/>
      <c r="P25" s="7"/>
      <c r="Q25" s="7"/>
      <c r="R25" s="3"/>
      <c r="S25" s="3"/>
      <c r="T25" s="3"/>
      <c r="U25" s="3"/>
      <c r="V25" s="3"/>
      <c r="W25" s="7"/>
      <c r="X25" s="7"/>
      <c r="Y25" s="7"/>
      <c r="Z25" s="7"/>
    </row>
    <row r="26" spans="1:26" ht="15">
      <c r="A26" s="145"/>
      <c r="B26" s="144"/>
      <c r="C26" s="27" t="s">
        <v>18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7"/>
      <c r="O26" s="7"/>
      <c r="P26" s="7"/>
      <c r="Q26" s="7"/>
      <c r="R26" s="3"/>
      <c r="S26" s="3"/>
      <c r="T26" s="3"/>
      <c r="U26" s="3"/>
      <c r="V26" s="3"/>
      <c r="W26" s="7"/>
      <c r="X26" s="7"/>
      <c r="Y26" s="7"/>
      <c r="Z26" s="7"/>
    </row>
    <row r="27" spans="1:26" ht="15">
      <c r="A27" s="145"/>
      <c r="B27" s="144"/>
      <c r="C27" s="27" t="s">
        <v>19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7"/>
      <c r="O27" s="7"/>
      <c r="P27" s="7"/>
      <c r="Q27" s="7"/>
      <c r="R27" s="3"/>
      <c r="S27" s="3"/>
      <c r="T27" s="3"/>
      <c r="U27" s="3"/>
      <c r="V27" s="3"/>
      <c r="W27" s="7"/>
      <c r="X27" s="7"/>
      <c r="Y27" s="7"/>
      <c r="Z27" s="7"/>
    </row>
    <row r="28" spans="1:26" ht="15">
      <c r="A28" s="136">
        <v>10</v>
      </c>
      <c r="B28" s="123" t="s">
        <v>20</v>
      </c>
      <c r="C28" s="2" t="s">
        <v>12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7"/>
      <c r="O28" s="7"/>
      <c r="P28" s="7"/>
      <c r="Q28" s="7"/>
      <c r="R28" s="3"/>
      <c r="S28" s="3"/>
      <c r="T28" s="3"/>
      <c r="U28" s="3"/>
      <c r="V28" s="3"/>
      <c r="W28" s="7"/>
      <c r="X28" s="7"/>
      <c r="Y28" s="7"/>
      <c r="Z28" s="7"/>
    </row>
    <row r="29" spans="1:26" ht="15">
      <c r="A29" s="136"/>
      <c r="B29" s="123"/>
      <c r="C29" s="2" t="s">
        <v>6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30">
      <c r="A30" s="2">
        <v>11</v>
      </c>
      <c r="B30" s="1" t="s">
        <v>50</v>
      </c>
      <c r="C30" s="2" t="s">
        <v>72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">
      <c r="A31" s="137" t="s">
        <v>155</v>
      </c>
      <c r="B31" s="138"/>
      <c r="C31" s="2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">
      <c r="A32" s="136">
        <v>21</v>
      </c>
      <c r="B32" s="123" t="s">
        <v>83</v>
      </c>
      <c r="C32" s="2" t="s">
        <v>39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">
      <c r="A33" s="136"/>
      <c r="B33" s="123"/>
      <c r="C33" s="31" t="s">
        <v>6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s="33" customFormat="1" ht="15">
      <c r="A34" s="134">
        <v>22</v>
      </c>
      <c r="B34" s="139" t="s">
        <v>87</v>
      </c>
      <c r="C34" s="27" t="s">
        <v>39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s="33" customFormat="1" ht="15">
      <c r="A35" s="135"/>
      <c r="B35" s="140"/>
      <c r="C35" s="31" t="s">
        <v>6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30">
      <c r="A36" s="2">
        <v>23</v>
      </c>
      <c r="B36" s="1" t="s">
        <v>85</v>
      </c>
      <c r="C36" s="2" t="s">
        <v>39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30">
      <c r="A37" s="22">
        <v>24</v>
      </c>
      <c r="B37" s="11" t="s">
        <v>40</v>
      </c>
      <c r="C37" s="2" t="s">
        <v>39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30">
      <c r="A38" s="2">
        <v>25</v>
      </c>
      <c r="B38" s="1" t="s">
        <v>106</v>
      </c>
      <c r="C38" s="2" t="s">
        <v>61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30">
      <c r="A39" s="2">
        <v>26</v>
      </c>
      <c r="B39" s="1" t="s">
        <v>63</v>
      </c>
      <c r="C39" s="2" t="s">
        <v>7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8" customHeight="1">
      <c r="A40" s="2">
        <v>27</v>
      </c>
      <c r="B40" s="1" t="s">
        <v>64</v>
      </c>
      <c r="C40" s="2" t="s">
        <v>65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8" customHeight="1">
      <c r="A41" s="2">
        <v>28</v>
      </c>
      <c r="B41" s="1" t="s">
        <v>66</v>
      </c>
      <c r="C41" s="2" t="s">
        <v>39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45">
      <c r="A42" s="2">
        <v>29</v>
      </c>
      <c r="B42" s="1" t="s">
        <v>67</v>
      </c>
      <c r="C42" s="2" t="s">
        <v>7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39.75" customHeight="1">
      <c r="A43" s="2">
        <v>30</v>
      </c>
      <c r="B43" s="1" t="s">
        <v>69</v>
      </c>
      <c r="C43" s="2" t="s">
        <v>39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9.5" customHeight="1">
      <c r="A44" s="2">
        <v>31</v>
      </c>
      <c r="B44" s="1" t="s">
        <v>75</v>
      </c>
      <c r="C44" s="2" t="s">
        <v>39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30">
      <c r="A45" s="2">
        <v>32</v>
      </c>
      <c r="B45" s="1" t="s">
        <v>68</v>
      </c>
      <c r="C45" s="2" t="s">
        <v>39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45">
      <c r="A46" s="10">
        <v>33</v>
      </c>
      <c r="B46" s="9" t="s">
        <v>71</v>
      </c>
      <c r="C46" s="10" t="s">
        <v>7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45">
      <c r="A47" s="2">
        <v>34</v>
      </c>
      <c r="B47" s="1" t="s">
        <v>70</v>
      </c>
      <c r="C47" s="2" t="s">
        <v>7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60">
      <c r="A48" s="17">
        <v>35</v>
      </c>
      <c r="B48" s="16" t="s">
        <v>90</v>
      </c>
      <c r="C48" s="17" t="s">
        <v>7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34.5" customHeight="1">
      <c r="A49" s="137" t="s">
        <v>157</v>
      </c>
      <c r="B49" s="138"/>
      <c r="C49" s="2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45.75" customHeight="1">
      <c r="A50" s="29">
        <v>72</v>
      </c>
      <c r="B50" s="1" t="s">
        <v>102</v>
      </c>
      <c r="C50" s="2" t="s">
        <v>103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45">
      <c r="A51" s="30">
        <v>72</v>
      </c>
      <c r="B51" s="1" t="s">
        <v>104</v>
      </c>
      <c r="C51" s="2" t="s">
        <v>39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1.75" customHeight="1">
      <c r="A52" s="142">
        <v>73</v>
      </c>
      <c r="B52" s="141" t="s">
        <v>141</v>
      </c>
      <c r="C52" s="34" t="s">
        <v>52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36.75" customHeight="1">
      <c r="A53" s="143"/>
      <c r="B53" s="141"/>
      <c r="C53" s="2" t="s">
        <v>6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30" customHeight="1">
      <c r="A54" s="124" t="s">
        <v>158</v>
      </c>
      <c r="B54" s="125"/>
      <c r="C54" s="2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">
      <c r="A55" s="2">
        <v>12</v>
      </c>
      <c r="B55" s="1" t="s">
        <v>51</v>
      </c>
      <c r="C55" s="2" t="s">
        <v>52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">
      <c r="A56" s="2">
        <v>13</v>
      </c>
      <c r="B56" s="1" t="s">
        <v>54</v>
      </c>
      <c r="C56" s="2" t="s">
        <v>43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">
      <c r="A57" s="2">
        <v>14</v>
      </c>
      <c r="B57" s="1" t="s">
        <v>55</v>
      </c>
      <c r="C57" s="2" t="s">
        <v>21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">
      <c r="A58" s="136">
        <v>15</v>
      </c>
      <c r="B58" s="123" t="s">
        <v>84</v>
      </c>
      <c r="C58" s="2" t="s">
        <v>52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">
      <c r="A59" s="136"/>
      <c r="B59" s="123"/>
      <c r="C59" s="2" t="s">
        <v>6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">
      <c r="A60" s="2">
        <v>16</v>
      </c>
      <c r="B60" s="1" t="s">
        <v>56</v>
      </c>
      <c r="C60" s="2" t="s">
        <v>52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30">
      <c r="A61" s="2">
        <v>17</v>
      </c>
      <c r="B61" s="1" t="s">
        <v>57</v>
      </c>
      <c r="C61" s="2" t="s">
        <v>52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30">
      <c r="A62" s="2">
        <v>18</v>
      </c>
      <c r="B62" s="1" t="s">
        <v>58</v>
      </c>
      <c r="C62" s="2" t="s">
        <v>13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30">
      <c r="A63" s="2">
        <v>19</v>
      </c>
      <c r="B63" s="1" t="s">
        <v>82</v>
      </c>
      <c r="C63" s="2" t="s">
        <v>59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9.5" customHeight="1">
      <c r="A64" s="136">
        <v>20</v>
      </c>
      <c r="B64" s="123" t="s">
        <v>24</v>
      </c>
      <c r="C64" s="2" t="s">
        <v>13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">
      <c r="A65" s="136"/>
      <c r="B65" s="123"/>
      <c r="C65" s="2" t="s">
        <v>6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30.75" customHeight="1">
      <c r="A66" s="146" t="s">
        <v>92</v>
      </c>
      <c r="B66" s="147"/>
      <c r="C66" s="2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8.75" customHeight="1">
      <c r="A67" s="136">
        <v>36</v>
      </c>
      <c r="B67" s="123" t="s">
        <v>142</v>
      </c>
      <c r="C67" s="2" t="s">
        <v>28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30.75" customHeight="1">
      <c r="A68" s="136"/>
      <c r="B68" s="123"/>
      <c r="C68" s="5" t="s">
        <v>23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8.75" customHeight="1">
      <c r="A69" s="134">
        <v>37</v>
      </c>
      <c r="B69" s="139" t="s">
        <v>86</v>
      </c>
      <c r="C69" s="27" t="s">
        <v>38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30.75" customHeight="1">
      <c r="A70" s="135"/>
      <c r="B70" s="140"/>
      <c r="C70" s="27" t="s">
        <v>6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8.75" customHeight="1">
      <c r="A71" s="2">
        <v>38</v>
      </c>
      <c r="B71" s="1" t="s">
        <v>10</v>
      </c>
      <c r="C71" s="2" t="s">
        <v>7</v>
      </c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8.75" customHeight="1">
      <c r="A72" s="2">
        <v>39</v>
      </c>
      <c r="B72" s="1" t="s">
        <v>11</v>
      </c>
      <c r="C72" s="2" t="s">
        <v>7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8.75" customHeight="1">
      <c r="A73" s="136">
        <v>40</v>
      </c>
      <c r="B73" s="123" t="s">
        <v>22</v>
      </c>
      <c r="C73" s="2" t="s">
        <v>28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30.75" customHeight="1">
      <c r="A74" s="136"/>
      <c r="B74" s="123"/>
      <c r="C74" s="5" t="s">
        <v>41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30.75" customHeight="1">
      <c r="A75" s="146" t="s">
        <v>93</v>
      </c>
      <c r="B75" s="147"/>
      <c r="C75" s="2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>
      <c r="A76" s="82">
        <v>41</v>
      </c>
      <c r="B76" s="86" t="s">
        <v>156</v>
      </c>
      <c r="C76" s="20" t="s">
        <v>28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30.75" customHeight="1">
      <c r="A77" s="83"/>
      <c r="B77" s="86"/>
      <c r="C77" s="20" t="s">
        <v>6</v>
      </c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0.25" customHeight="1">
      <c r="A78" s="83"/>
      <c r="B78" s="26" t="s">
        <v>53</v>
      </c>
      <c r="C78" s="20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0.25" customHeight="1">
      <c r="A79" s="83"/>
      <c r="B79" s="86" t="s">
        <v>26</v>
      </c>
      <c r="C79" s="20" t="s">
        <v>28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0.25" customHeight="1">
      <c r="A80" s="83"/>
      <c r="B80" s="86"/>
      <c r="C80" s="20" t="s">
        <v>6</v>
      </c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0.25" customHeight="1">
      <c r="A81" s="83"/>
      <c r="B81" s="86" t="s">
        <v>27</v>
      </c>
      <c r="C81" s="20" t="s">
        <v>28</v>
      </c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0.25" customHeight="1">
      <c r="A82" s="83"/>
      <c r="B82" s="86"/>
      <c r="C82" s="20" t="s">
        <v>6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0.25" customHeight="1">
      <c r="A83" s="83"/>
      <c r="B83" s="86" t="s">
        <v>96</v>
      </c>
      <c r="C83" s="20" t="s">
        <v>28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0.25" customHeight="1">
      <c r="A84" s="83"/>
      <c r="B84" s="86"/>
      <c r="C84" s="20" t="s">
        <v>6</v>
      </c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0.25" customHeight="1">
      <c r="A85" s="92"/>
      <c r="B85" s="94" t="s">
        <v>97</v>
      </c>
      <c r="C85" s="20" t="s">
        <v>28</v>
      </c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0.25" customHeight="1">
      <c r="A86" s="93"/>
      <c r="B86" s="95"/>
      <c r="C86" s="20" t="s">
        <v>6</v>
      </c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s="18" customFormat="1" ht="56.25" customHeight="1">
      <c r="A87" s="23">
        <v>42</v>
      </c>
      <c r="B87" s="19" t="s">
        <v>88</v>
      </c>
      <c r="C87" s="20" t="s">
        <v>80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6.5" customHeight="1">
      <c r="A88" s="136">
        <v>43</v>
      </c>
      <c r="B88" s="123" t="s">
        <v>8</v>
      </c>
      <c r="C88" s="2" t="s">
        <v>9</v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6.5" customHeight="1">
      <c r="A89" s="136"/>
      <c r="B89" s="123"/>
      <c r="C89" s="2" t="s">
        <v>6</v>
      </c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30.75" customHeight="1">
      <c r="A90" s="148" t="s">
        <v>94</v>
      </c>
      <c r="B90" s="149"/>
      <c r="C90" s="2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7.25" customHeight="1">
      <c r="A91" s="145">
        <v>44</v>
      </c>
      <c r="B91" s="144" t="s">
        <v>25</v>
      </c>
      <c r="C91" s="27" t="s">
        <v>28</v>
      </c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7.25" customHeight="1">
      <c r="A92" s="145"/>
      <c r="B92" s="144"/>
      <c r="C92" s="27" t="s">
        <v>6</v>
      </c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7.25" customHeight="1">
      <c r="A93" s="145">
        <v>45</v>
      </c>
      <c r="B93" s="144" t="s">
        <v>29</v>
      </c>
      <c r="C93" s="27" t="s">
        <v>28</v>
      </c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7.25" customHeight="1">
      <c r="A94" s="145"/>
      <c r="B94" s="144"/>
      <c r="C94" s="27" t="s">
        <v>6</v>
      </c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7.25" customHeight="1">
      <c r="A95" s="145">
        <v>46</v>
      </c>
      <c r="B95" s="144" t="s">
        <v>30</v>
      </c>
      <c r="C95" s="27" t="s">
        <v>28</v>
      </c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">
      <c r="A96" s="145"/>
      <c r="B96" s="144"/>
      <c r="C96" s="27" t="s">
        <v>6</v>
      </c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5">
      <c r="A97" s="131">
        <v>47</v>
      </c>
      <c r="B97" s="150" t="s">
        <v>31</v>
      </c>
      <c r="C97" s="31" t="s">
        <v>28</v>
      </c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6.5" customHeight="1">
      <c r="A98" s="132"/>
      <c r="B98" s="150"/>
      <c r="C98" s="31" t="s">
        <v>6</v>
      </c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6.5" customHeight="1">
      <c r="A99" s="132"/>
      <c r="B99" s="36" t="s">
        <v>32</v>
      </c>
      <c r="C99" s="31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6.5" customHeight="1">
      <c r="A100" s="132"/>
      <c r="B100" s="150" t="s">
        <v>26</v>
      </c>
      <c r="C100" s="31" t="s">
        <v>28</v>
      </c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6.5" customHeight="1">
      <c r="A101" s="132"/>
      <c r="B101" s="150"/>
      <c r="C101" s="31" t="s">
        <v>6</v>
      </c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5">
      <c r="A102" s="132"/>
      <c r="B102" s="150" t="s">
        <v>27</v>
      </c>
      <c r="C102" s="31" t="s">
        <v>28</v>
      </c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5">
      <c r="A103" s="132"/>
      <c r="B103" s="150"/>
      <c r="C103" s="31" t="s">
        <v>6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5">
      <c r="A104" s="132"/>
      <c r="B104" s="150" t="s">
        <v>96</v>
      </c>
      <c r="C104" s="31" t="s">
        <v>28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7.25" customHeight="1">
      <c r="A105" s="132"/>
      <c r="B105" s="150"/>
      <c r="C105" s="31" t="s">
        <v>6</v>
      </c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6.5" customHeight="1">
      <c r="A106" s="132"/>
      <c r="B106" s="151" t="s">
        <v>97</v>
      </c>
      <c r="C106" s="31" t="s">
        <v>28</v>
      </c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.75" customHeight="1">
      <c r="A107" s="133"/>
      <c r="B107" s="152"/>
      <c r="C107" s="31" t="s">
        <v>6</v>
      </c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41.25" customHeight="1">
      <c r="A108" s="27">
        <v>48</v>
      </c>
      <c r="B108" s="37" t="s">
        <v>33</v>
      </c>
      <c r="C108" s="31" t="s">
        <v>7</v>
      </c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41.25" customHeight="1">
      <c r="A109" s="38">
        <v>49</v>
      </c>
      <c r="B109" s="39" t="s">
        <v>89</v>
      </c>
      <c r="C109" s="27" t="s">
        <v>28</v>
      </c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.75" customHeight="1">
      <c r="A110" s="148" t="s">
        <v>95</v>
      </c>
      <c r="B110" s="149"/>
      <c r="C110" s="5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38.25" customHeight="1">
      <c r="A111" s="27">
        <v>50</v>
      </c>
      <c r="B111" s="41" t="s">
        <v>34</v>
      </c>
      <c r="C111" s="2" t="s">
        <v>38</v>
      </c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38.25" customHeight="1">
      <c r="A112" s="27">
        <v>51</v>
      </c>
      <c r="B112" s="41" t="s">
        <v>35</v>
      </c>
      <c r="C112" s="2" t="s">
        <v>38</v>
      </c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38.25" customHeight="1">
      <c r="A113" s="27">
        <v>52</v>
      </c>
      <c r="B113" s="41" t="s">
        <v>36</v>
      </c>
      <c r="C113" s="2" t="s">
        <v>38</v>
      </c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38.25" customHeight="1">
      <c r="A114" s="27">
        <v>53</v>
      </c>
      <c r="B114" s="41" t="s">
        <v>37</v>
      </c>
      <c r="C114" s="2" t="s">
        <v>38</v>
      </c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1.75" customHeight="1">
      <c r="A115" s="146" t="s">
        <v>159</v>
      </c>
      <c r="B115" s="147"/>
      <c r="C115" s="5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34.5" customHeight="1">
      <c r="A116" s="10">
        <v>54</v>
      </c>
      <c r="B116" s="13" t="s">
        <v>79</v>
      </c>
      <c r="C116" s="2" t="s">
        <v>52</v>
      </c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34.5" customHeight="1">
      <c r="A117" s="2">
        <v>55</v>
      </c>
      <c r="B117" s="1" t="s">
        <v>81</v>
      </c>
      <c r="C117" s="2" t="s">
        <v>43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34.5" customHeight="1">
      <c r="A118" s="24">
        <v>56</v>
      </c>
      <c r="B118" s="15" t="s">
        <v>154</v>
      </c>
      <c r="C118" s="2" t="s">
        <v>43</v>
      </c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30.75" customHeight="1">
      <c r="A119" s="128">
        <v>57</v>
      </c>
      <c r="B119" s="3" t="s">
        <v>105</v>
      </c>
      <c r="C119" s="12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9.5" customHeight="1">
      <c r="A120" s="129"/>
      <c r="B120" s="1" t="s">
        <v>153</v>
      </c>
      <c r="C120" s="2" t="s">
        <v>38</v>
      </c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0.25" customHeight="1">
      <c r="A121" s="129"/>
      <c r="B121" s="1" t="s">
        <v>76</v>
      </c>
      <c r="C121" s="2" t="s">
        <v>38</v>
      </c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0.25" customHeight="1">
      <c r="A122" s="129"/>
      <c r="B122" s="1" t="s">
        <v>77</v>
      </c>
      <c r="C122" s="2" t="s">
        <v>38</v>
      </c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0.25" customHeight="1">
      <c r="A123" s="129"/>
      <c r="B123" s="1" t="s">
        <v>152</v>
      </c>
      <c r="C123" s="2" t="s">
        <v>38</v>
      </c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0.25" customHeight="1">
      <c r="A124" s="129"/>
      <c r="B124" s="1" t="s">
        <v>151</v>
      </c>
      <c r="C124" s="2" t="s">
        <v>38</v>
      </c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0.25" customHeight="1">
      <c r="A125" s="129"/>
      <c r="B125" s="40" t="s">
        <v>144</v>
      </c>
      <c r="C125" s="2" t="s">
        <v>38</v>
      </c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0.25" customHeight="1">
      <c r="A126" s="129"/>
      <c r="B126" s="1" t="s">
        <v>145</v>
      </c>
      <c r="C126" s="2" t="s">
        <v>38</v>
      </c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0.25" customHeight="1">
      <c r="A127" s="129"/>
      <c r="B127" s="1" t="s">
        <v>150</v>
      </c>
      <c r="C127" s="2" t="s">
        <v>38</v>
      </c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0.25" customHeight="1">
      <c r="A128" s="129"/>
      <c r="B128" s="1" t="s">
        <v>146</v>
      </c>
      <c r="C128" s="2" t="s">
        <v>38</v>
      </c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0.25" customHeight="1">
      <c r="A129" s="129"/>
      <c r="B129" s="1" t="s">
        <v>147</v>
      </c>
      <c r="C129" s="2" t="s">
        <v>38</v>
      </c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0.25" customHeight="1">
      <c r="A130" s="129"/>
      <c r="B130" s="1" t="s">
        <v>148</v>
      </c>
      <c r="C130" s="2" t="s">
        <v>38</v>
      </c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0.25" customHeight="1">
      <c r="A131" s="129"/>
      <c r="B131" s="1" t="s">
        <v>78</v>
      </c>
      <c r="C131" s="2" t="s">
        <v>38</v>
      </c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0.25" customHeight="1">
      <c r="A132" s="130"/>
      <c r="B132" s="1" t="s">
        <v>149</v>
      </c>
      <c r="C132" s="2" t="s">
        <v>38</v>
      </c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45" customHeight="1">
      <c r="A133" s="124" t="s">
        <v>160</v>
      </c>
      <c r="B133" s="125"/>
      <c r="C133" s="2" t="s">
        <v>52</v>
      </c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30">
      <c r="A134" s="28"/>
      <c r="B134" s="1" t="s">
        <v>137</v>
      </c>
      <c r="C134" s="2" t="s">
        <v>52</v>
      </c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5">
      <c r="A135" s="28"/>
      <c r="B135" s="1" t="s">
        <v>107</v>
      </c>
      <c r="C135" s="2" t="s">
        <v>52</v>
      </c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45">
      <c r="A136" s="28"/>
      <c r="B136" s="1" t="s">
        <v>138</v>
      </c>
      <c r="C136" s="2" t="s">
        <v>52</v>
      </c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5">
      <c r="A137" s="28"/>
      <c r="B137" s="35" t="s">
        <v>108</v>
      </c>
      <c r="C137" s="2" t="s">
        <v>52</v>
      </c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5">
      <c r="A138" s="28"/>
      <c r="B138" s="35" t="s">
        <v>109</v>
      </c>
      <c r="C138" s="2" t="s">
        <v>52</v>
      </c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5">
      <c r="A139" s="28"/>
      <c r="B139" s="35" t="s">
        <v>110</v>
      </c>
      <c r="C139" s="2" t="s">
        <v>52</v>
      </c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5">
      <c r="A140" s="28"/>
      <c r="B140" s="35" t="s">
        <v>111</v>
      </c>
      <c r="C140" s="2" t="s">
        <v>52</v>
      </c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30">
      <c r="A141" s="28"/>
      <c r="B141" s="35" t="s">
        <v>112</v>
      </c>
      <c r="C141" s="2" t="s">
        <v>52</v>
      </c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5">
      <c r="A142" s="28"/>
      <c r="B142" s="35" t="s">
        <v>113</v>
      </c>
      <c r="C142" s="2" t="s">
        <v>52</v>
      </c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5">
      <c r="A143" s="28"/>
      <c r="B143" s="35" t="s">
        <v>114</v>
      </c>
      <c r="C143" s="2" t="s">
        <v>52</v>
      </c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5">
      <c r="A144" s="28"/>
      <c r="B144" s="35" t="s">
        <v>115</v>
      </c>
      <c r="C144" s="2" t="s">
        <v>52</v>
      </c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5">
      <c r="A145" s="28"/>
      <c r="B145" s="35" t="s">
        <v>116</v>
      </c>
      <c r="C145" s="2" t="s">
        <v>52</v>
      </c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5">
      <c r="A146" s="28"/>
      <c r="B146" s="35" t="s">
        <v>117</v>
      </c>
      <c r="C146" s="2" t="s">
        <v>52</v>
      </c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5">
      <c r="A147" s="28"/>
      <c r="B147" s="1" t="s">
        <v>118</v>
      </c>
      <c r="C147" s="2" t="s">
        <v>52</v>
      </c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5">
      <c r="A148" s="28"/>
      <c r="B148" s="1" t="s">
        <v>119</v>
      </c>
      <c r="C148" s="2" t="s">
        <v>52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5">
      <c r="A149" s="28"/>
      <c r="B149" s="35" t="s">
        <v>120</v>
      </c>
      <c r="C149" s="2" t="s">
        <v>52</v>
      </c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5">
      <c r="A150" s="28"/>
      <c r="B150" s="35" t="s">
        <v>121</v>
      </c>
      <c r="C150" s="2" t="s">
        <v>52</v>
      </c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5">
      <c r="A151" s="28"/>
      <c r="B151" s="35" t="s">
        <v>122</v>
      </c>
      <c r="C151" s="2" t="s">
        <v>52</v>
      </c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5">
      <c r="A152" s="28"/>
      <c r="B152" s="35" t="s">
        <v>123</v>
      </c>
      <c r="C152" s="2" t="s">
        <v>52</v>
      </c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45">
      <c r="A153" s="28"/>
      <c r="B153" s="1" t="s">
        <v>139</v>
      </c>
      <c r="C153" s="2" t="s">
        <v>52</v>
      </c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5">
      <c r="A154" s="28"/>
      <c r="B154" s="35" t="s">
        <v>124</v>
      </c>
      <c r="C154" s="2" t="s">
        <v>52</v>
      </c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5">
      <c r="A155" s="28"/>
      <c r="B155" s="35" t="s">
        <v>125</v>
      </c>
      <c r="C155" s="2" t="s">
        <v>52</v>
      </c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30">
      <c r="A156" s="28"/>
      <c r="B156" s="35" t="s">
        <v>126</v>
      </c>
      <c r="C156" s="2" t="s">
        <v>52</v>
      </c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5">
      <c r="A157" s="28"/>
      <c r="B157" s="35" t="s">
        <v>127</v>
      </c>
      <c r="C157" s="2" t="s">
        <v>52</v>
      </c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5">
      <c r="A158" s="28"/>
      <c r="B158" s="35" t="s">
        <v>128</v>
      </c>
      <c r="C158" s="2" t="s">
        <v>52</v>
      </c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5">
      <c r="A159" s="28"/>
      <c r="B159" s="35" t="s">
        <v>129</v>
      </c>
      <c r="C159" s="2" t="s">
        <v>52</v>
      </c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5">
      <c r="A160" s="28"/>
      <c r="B160" s="35" t="s">
        <v>130</v>
      </c>
      <c r="C160" s="2" t="s">
        <v>52</v>
      </c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5">
      <c r="A161" s="28"/>
      <c r="B161" s="35" t="s">
        <v>131</v>
      </c>
      <c r="C161" s="2" t="s">
        <v>52</v>
      </c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5">
      <c r="A162" s="28"/>
      <c r="B162" s="35" t="s">
        <v>132</v>
      </c>
      <c r="C162" s="2" t="s">
        <v>52</v>
      </c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5">
      <c r="A163" s="28"/>
      <c r="B163" s="35" t="s">
        <v>133</v>
      </c>
      <c r="C163" s="2" t="s">
        <v>52</v>
      </c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5">
      <c r="A164" s="28"/>
      <c r="B164" s="35" t="s">
        <v>134</v>
      </c>
      <c r="C164" s="2" t="s">
        <v>52</v>
      </c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5">
      <c r="A165" s="28"/>
      <c r="B165" s="35" t="s">
        <v>135</v>
      </c>
      <c r="C165" s="2" t="s">
        <v>52</v>
      </c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30">
      <c r="A166" s="28"/>
      <c r="B166" s="35" t="s">
        <v>136</v>
      </c>
      <c r="C166" s="2" t="s">
        <v>52</v>
      </c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45">
      <c r="A167" s="28"/>
      <c r="B167" s="1" t="s">
        <v>143</v>
      </c>
      <c r="C167" s="2" t="s">
        <v>52</v>
      </c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30">
      <c r="A168" s="28"/>
      <c r="B168" s="1" t="s">
        <v>140</v>
      </c>
      <c r="C168" s="2" t="s">
        <v>52</v>
      </c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</sheetData>
  <sheetProtection/>
  <mergeCells count="78">
    <mergeCell ref="A88:A89"/>
    <mergeCell ref="A91:A92"/>
    <mergeCell ref="B100:B101"/>
    <mergeCell ref="B102:B103"/>
    <mergeCell ref="B106:B107"/>
    <mergeCell ref="A93:A94"/>
    <mergeCell ref="B104:B105"/>
    <mergeCell ref="B95:B96"/>
    <mergeCell ref="B97:B98"/>
    <mergeCell ref="A95:A96"/>
    <mergeCell ref="A115:B115"/>
    <mergeCell ref="A110:B110"/>
    <mergeCell ref="A90:B90"/>
    <mergeCell ref="B16:B17"/>
    <mergeCell ref="B81:B82"/>
    <mergeCell ref="B83:B84"/>
    <mergeCell ref="B93:B94"/>
    <mergeCell ref="B91:B92"/>
    <mergeCell ref="B85:B86"/>
    <mergeCell ref="B88:B89"/>
    <mergeCell ref="A75:B75"/>
    <mergeCell ref="A76:A86"/>
    <mergeCell ref="B64:B65"/>
    <mergeCell ref="B67:B68"/>
    <mergeCell ref="B76:B77"/>
    <mergeCell ref="B79:B80"/>
    <mergeCell ref="B69:B70"/>
    <mergeCell ref="B73:B74"/>
    <mergeCell ref="A66:B66"/>
    <mergeCell ref="A67:A68"/>
    <mergeCell ref="A54:B54"/>
    <mergeCell ref="H7:H8"/>
    <mergeCell ref="A22:A27"/>
    <mergeCell ref="A9:B9"/>
    <mergeCell ref="F7:F8"/>
    <mergeCell ref="I6:Z6"/>
    <mergeCell ref="B32:B33"/>
    <mergeCell ref="B19:B20"/>
    <mergeCell ref="A10:A11"/>
    <mergeCell ref="A13:A14"/>
    <mergeCell ref="B1:Q1"/>
    <mergeCell ref="B3:Q3"/>
    <mergeCell ref="B6:B8"/>
    <mergeCell ref="C6:C8"/>
    <mergeCell ref="G7:G8"/>
    <mergeCell ref="D7:D8"/>
    <mergeCell ref="L7:N7"/>
    <mergeCell ref="I7:K7"/>
    <mergeCell ref="A16:A17"/>
    <mergeCell ref="A19:A20"/>
    <mergeCell ref="E7:E8"/>
    <mergeCell ref="A28:A29"/>
    <mergeCell ref="A34:A35"/>
    <mergeCell ref="A64:A65"/>
    <mergeCell ref="A6:A8"/>
    <mergeCell ref="B28:B29"/>
    <mergeCell ref="B22:B27"/>
    <mergeCell ref="B10:B11"/>
    <mergeCell ref="A69:A70"/>
    <mergeCell ref="A73:A74"/>
    <mergeCell ref="A58:A59"/>
    <mergeCell ref="A31:B31"/>
    <mergeCell ref="A32:A33"/>
    <mergeCell ref="B58:B59"/>
    <mergeCell ref="B34:B35"/>
    <mergeCell ref="A49:B49"/>
    <mergeCell ref="B52:B53"/>
    <mergeCell ref="A52:A53"/>
    <mergeCell ref="B13:B14"/>
    <mergeCell ref="A133:B133"/>
    <mergeCell ref="B2:Y2"/>
    <mergeCell ref="B4:Y4"/>
    <mergeCell ref="R7:T7"/>
    <mergeCell ref="U7:W7"/>
    <mergeCell ref="X7:Z7"/>
    <mergeCell ref="O7:Q7"/>
    <mergeCell ref="A119:A132"/>
    <mergeCell ref="A97:A107"/>
  </mergeCells>
  <printOptions/>
  <pageMargins left="0.1968503937007874" right="0.1968503937007874" top="0.3937007874015748" bottom="0.1968503937007874" header="0" footer="0"/>
  <pageSetup fitToHeight="0" fitToWidth="1"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:C19"/>
    </sheetView>
  </sheetViews>
  <sheetFormatPr defaultColWidth="9.00390625" defaultRowHeight="12.75"/>
  <sheetData>
    <row r="1" spans="1:3" ht="15">
      <c r="A1" s="137" t="s">
        <v>60</v>
      </c>
      <c r="B1" s="138"/>
      <c r="C1" s="2"/>
    </row>
    <row r="2" spans="1:3" ht="15">
      <c r="A2" s="136">
        <v>21</v>
      </c>
      <c r="B2" s="123" t="s">
        <v>83</v>
      </c>
      <c r="C2" s="2" t="s">
        <v>39</v>
      </c>
    </row>
    <row r="3" spans="1:3" ht="60">
      <c r="A3" s="136"/>
      <c r="B3" s="123"/>
      <c r="C3" s="2" t="s">
        <v>6</v>
      </c>
    </row>
    <row r="4" spans="1:3" ht="15">
      <c r="A4" s="153">
        <v>22</v>
      </c>
      <c r="B4" s="155" t="s">
        <v>87</v>
      </c>
      <c r="C4" s="2" t="s">
        <v>39</v>
      </c>
    </row>
    <row r="5" spans="1:3" ht="60">
      <c r="A5" s="154"/>
      <c r="B5" s="156"/>
      <c r="C5" s="2" t="s">
        <v>6</v>
      </c>
    </row>
    <row r="6" spans="1:3" ht="150">
      <c r="A6" s="2">
        <v>23</v>
      </c>
      <c r="B6" s="1" t="s">
        <v>85</v>
      </c>
      <c r="C6" s="2" t="s">
        <v>39</v>
      </c>
    </row>
    <row r="7" spans="1:3" ht="210">
      <c r="A7" s="22">
        <v>24</v>
      </c>
      <c r="B7" s="11" t="s">
        <v>40</v>
      </c>
      <c r="C7" s="2" t="s">
        <v>39</v>
      </c>
    </row>
    <row r="8" spans="1:3" ht="15">
      <c r="A8" s="137" t="s">
        <v>73</v>
      </c>
      <c r="B8" s="138"/>
      <c r="C8" s="2"/>
    </row>
    <row r="9" spans="1:3" ht="135">
      <c r="A9" s="2">
        <v>25</v>
      </c>
      <c r="B9" s="1" t="s">
        <v>62</v>
      </c>
      <c r="C9" s="2" t="s">
        <v>61</v>
      </c>
    </row>
    <row r="10" spans="1:3" ht="165">
      <c r="A10" s="2">
        <v>26</v>
      </c>
      <c r="B10" s="1" t="s">
        <v>63</v>
      </c>
      <c r="C10" s="2" t="s">
        <v>7</v>
      </c>
    </row>
    <row r="11" spans="1:3" ht="90">
      <c r="A11" s="2">
        <v>27</v>
      </c>
      <c r="B11" s="1" t="s">
        <v>64</v>
      </c>
      <c r="C11" s="2" t="s">
        <v>65</v>
      </c>
    </row>
    <row r="12" spans="1:3" ht="105">
      <c r="A12" s="2">
        <v>28</v>
      </c>
      <c r="B12" s="1" t="s">
        <v>66</v>
      </c>
      <c r="C12" s="2" t="s">
        <v>39</v>
      </c>
    </row>
    <row r="13" spans="1:3" ht="270">
      <c r="A13" s="2">
        <v>29</v>
      </c>
      <c r="B13" s="1" t="s">
        <v>67</v>
      </c>
      <c r="C13" s="2" t="s">
        <v>7</v>
      </c>
    </row>
    <row r="14" spans="1:3" ht="150">
      <c r="A14" s="2">
        <v>30</v>
      </c>
      <c r="B14" s="1" t="s">
        <v>69</v>
      </c>
      <c r="C14" s="2" t="s">
        <v>39</v>
      </c>
    </row>
    <row r="15" spans="1:3" ht="75">
      <c r="A15" s="2">
        <v>31</v>
      </c>
      <c r="B15" s="1" t="s">
        <v>75</v>
      </c>
      <c r="C15" s="2" t="s">
        <v>39</v>
      </c>
    </row>
    <row r="16" spans="1:3" ht="195">
      <c r="A16" s="2">
        <v>32</v>
      </c>
      <c r="B16" s="1" t="s">
        <v>68</v>
      </c>
      <c r="C16" s="2" t="s">
        <v>39</v>
      </c>
    </row>
    <row r="17" spans="1:3" ht="255">
      <c r="A17" s="10">
        <v>33</v>
      </c>
      <c r="B17" s="9" t="s">
        <v>71</v>
      </c>
      <c r="C17" s="10" t="s">
        <v>7</v>
      </c>
    </row>
    <row r="18" spans="1:3" ht="300">
      <c r="A18" s="2">
        <v>34</v>
      </c>
      <c r="B18" s="1" t="s">
        <v>70</v>
      </c>
      <c r="C18" s="2" t="s">
        <v>7</v>
      </c>
    </row>
    <row r="19" spans="1:3" ht="409.5">
      <c r="A19" s="17">
        <v>35</v>
      </c>
      <c r="B19" s="16" t="s">
        <v>90</v>
      </c>
      <c r="C19" s="17" t="s">
        <v>7</v>
      </c>
    </row>
  </sheetData>
  <sheetProtection/>
  <mergeCells count="6">
    <mergeCell ref="A4:A5"/>
    <mergeCell ref="A2:A3"/>
    <mergeCell ref="A1:B1"/>
    <mergeCell ref="B4:B5"/>
    <mergeCell ref="B2:B3"/>
    <mergeCell ref="A8:B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User</cp:lastModifiedBy>
  <cp:lastPrinted>2019-10-17T07:13:37Z</cp:lastPrinted>
  <dcterms:created xsi:type="dcterms:W3CDTF">2013-05-25T16:45:04Z</dcterms:created>
  <dcterms:modified xsi:type="dcterms:W3CDTF">2019-10-17T12:05:54Z</dcterms:modified>
  <cp:category/>
  <cp:version/>
  <cp:contentType/>
  <cp:contentStatus/>
</cp:coreProperties>
</file>